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comment1.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omments/comment2.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README" sheetId="1" state="visible" r:id="rId1"/>
    <sheet xmlns:r="http://schemas.openxmlformats.org/officeDocument/2006/relationships" name="Sources" sheetId="2" state="visible" r:id="rId2"/>
    <sheet xmlns:r="http://schemas.openxmlformats.org/officeDocument/2006/relationships" name="Clinic inventory" sheetId="3" state="visible" r:id="rId3"/>
    <sheet xmlns:r="http://schemas.openxmlformats.org/officeDocument/2006/relationships" name="GP density" sheetId="4" state="visible" r:id="rId4"/>
    <sheet xmlns:r="http://schemas.openxmlformats.org/officeDocument/2006/relationships" name="AIHW LGA monthly" sheetId="5" state="visible" r:id="rId5"/>
    <sheet xmlns:r="http://schemas.openxmlformats.org/officeDocument/2006/relationships" name="NSPHN quarterly" sheetId="6" state="visible" r:id="rId6"/>
    <sheet xmlns:r="http://schemas.openxmlformats.org/officeDocument/2006/relationships" name="Cost scenarios" sheetId="7" state="visible" r:id="rId7"/>
    <sheet xmlns:r="http://schemas.openxmlformats.org/officeDocument/2006/relationships" name="Personas" sheetId="8" state="visible" r:id="rId8"/>
    <sheet xmlns:r="http://schemas.openxmlformats.org/officeDocument/2006/relationships" name="Reform economics" sheetId="9" state="visible" r:id="rId9"/>
    <sheet xmlns:r="http://schemas.openxmlformats.org/officeDocument/2006/relationships" name="Benchmarks" sheetId="10" state="visible" r:id="rId10"/>
    <sheet xmlns:r="http://schemas.openxmlformats.org/officeDocument/2006/relationships" name="LC population" sheetId="11" state="visible" r:id="rId11"/>
  </sheets>
  <definedNames/>
  <calcPr calcId="124519" fullCalcOnLoad="1" refMode="A1" iterate="0" iterateCount="100" iterateDelta="0.0001"/>
</workbook>
</file>

<file path=xl/styles.xml><?xml version="1.0" encoding="utf-8"?>
<styleSheet xmlns="http://schemas.openxmlformats.org/spreadsheetml/2006/main">
  <numFmts count="5">
    <numFmt numFmtId="164" formatCode="0.0%"/>
    <numFmt numFmtId="165" formatCode="0.0"/>
    <numFmt numFmtId="166" formatCode="\$#,##0.00"/>
    <numFmt numFmtId="167" formatCode="\$#,##0"/>
    <numFmt numFmtId="168" formatCode="\+0.0&quot;pp&quot;;\-0.0&quot;pp&quot;"/>
  </numFmts>
  <fonts count="32">
    <font>
      <name val="Calibri"/>
      <charset val="1"/>
      <family val="2"/>
      <color theme="1"/>
      <sz val="11"/>
    </font>
    <font>
      <name val="Arial"/>
      <family val="0"/>
      <sz val="10"/>
    </font>
    <font>
      <name val="Arial"/>
      <family val="0"/>
      <sz val="10"/>
    </font>
    <font>
      <name val="Arial"/>
      <family val="0"/>
      <sz val="10"/>
    </font>
    <font>
      <name val="Arial"/>
      <charset val="1"/>
      <family val="0"/>
      <b val="1"/>
      <color rgb="FF000000"/>
      <sz val="14"/>
    </font>
    <font>
      <name val="Arial"/>
      <charset val="1"/>
      <family val="0"/>
      <color theme="1"/>
      <sz val="11"/>
    </font>
    <font>
      <name val="Arial"/>
      <charset val="1"/>
      <family val="0"/>
      <b val="1"/>
      <sz val="11"/>
    </font>
    <font>
      <name val="Arial"/>
      <charset val="1"/>
      <family val="0"/>
      <b val="1"/>
      <color rgb="FF000000"/>
      <sz val="11"/>
    </font>
    <font>
      <name val="Arial"/>
      <charset val="1"/>
      <family val="0"/>
      <sz val="10"/>
    </font>
    <font>
      <name val="Arial"/>
      <charset val="1"/>
      <family val="0"/>
      <i val="1"/>
      <sz val="10"/>
    </font>
    <font>
      <name val="Cambria"/>
      <charset val="1"/>
      <family val="0"/>
      <b val="1"/>
      <sz val="11"/>
    </font>
    <font>
      <name val="Cambria"/>
      <charset val="1"/>
      <family val="0"/>
      <b val="1"/>
      <i val="1"/>
      <sz val="11"/>
    </font>
    <font>
      <name val="Arial"/>
      <charset val="1"/>
      <family val="0"/>
      <color rgb="FF000000"/>
      <sz val="10"/>
    </font>
    <font>
      <name val="Arial"/>
      <charset val="1"/>
      <family val="0"/>
      <color rgb="FF0000FF"/>
      <sz val="10"/>
    </font>
    <font>
      <name val="Arial"/>
      <family val="2"/>
      <sz val="10"/>
    </font>
    <font>
      <name val="Arial"/>
      <charset val="1"/>
      <family val="0"/>
      <i val="1"/>
      <sz val="9"/>
    </font>
    <font>
      <name val="Arial"/>
      <charset val="1"/>
      <family val="0"/>
      <color rgb="FF008000"/>
      <sz val="10"/>
    </font>
    <font>
      <name val="Calibri"/>
      <charset val="1"/>
      <family val="0"/>
      <b val="1"/>
      <color rgb="FF1F4E78"/>
      <sz val="14"/>
    </font>
    <font>
      <name val="Calibri"/>
      <charset val="1"/>
      <family val="0"/>
      <i val="1"/>
      <color rgb="FF595959"/>
      <sz val="10"/>
    </font>
    <font>
      <name val="Calibri"/>
      <charset val="1"/>
      <family val="0"/>
      <b val="1"/>
      <color rgb="FFFFFFFF"/>
      <sz val="11"/>
    </font>
    <font>
      <name val="Calibri"/>
      <charset val="1"/>
      <family val="0"/>
      <b val="1"/>
      <sz val="11"/>
    </font>
    <font>
      <name val="Cambria"/>
      <charset val="1"/>
      <family val="0"/>
      <i val="1"/>
      <sz val="11"/>
    </font>
    <font>
      <name val="Cambria"/>
      <charset val="1"/>
      <family val="0"/>
      <i val="1"/>
      <color rgb="FF595959"/>
      <sz val="11"/>
    </font>
    <font>
      <name val="Cambria"/>
      <charset val="1"/>
      <family val="0"/>
      <b val="1"/>
      <color rgb="FFC00000"/>
      <sz val="11"/>
    </font>
    <font>
      <name val="Helvetica Neue"/>
      <charset val="1"/>
      <family val="0"/>
      <b val="1"/>
      <color rgb="FF1A1A1A"/>
      <sz val="14"/>
    </font>
    <font>
      <name val="Helvetica Neue"/>
      <charset val="1"/>
      <family val="0"/>
      <i val="1"/>
      <color rgb="FF666666"/>
      <sz val="10"/>
    </font>
    <font>
      <name val="Helvetica Neue"/>
      <charset val="1"/>
      <family val="0"/>
      <b val="1"/>
      <color rgb="FFFFFFFF"/>
      <sz val="11"/>
    </font>
    <font>
      <name val="Helvetica Neue"/>
      <charset val="1"/>
      <family val="0"/>
      <b val="1"/>
      <sz val="11"/>
    </font>
    <font>
      <name val="Helvetica Neue"/>
      <charset val="1"/>
      <family val="0"/>
      <i val="1"/>
      <color rgb="FF666666"/>
      <sz val="9"/>
    </font>
    <font>
      <name val="Arial"/>
      <sz val="10"/>
    </font>
    <font>
      <name val="Arial"/>
      <b val="1"/>
      <sz val="11"/>
    </font>
    <font>
      <name val="Arial"/>
      <sz val="11"/>
    </font>
  </fonts>
  <fills count="8">
    <fill>
      <patternFill/>
    </fill>
    <fill>
      <patternFill patternType="gray125"/>
    </fill>
    <fill>
      <patternFill patternType="solid">
        <fgColor rgb="FFD5E8F0"/>
        <bgColor rgb="FFEEEEEE"/>
      </patternFill>
    </fill>
    <fill>
      <patternFill patternType="solid">
        <fgColor rgb="FFEEEEEE"/>
        <bgColor rgb="FFFBEAEB"/>
      </patternFill>
    </fill>
    <fill>
      <patternFill patternType="solid">
        <fgColor rgb="FF1F4E78"/>
        <bgColor rgb="FF3A4A5C"/>
      </patternFill>
    </fill>
    <fill>
      <patternFill patternType="solid">
        <fgColor rgb="FFFFF2CC"/>
        <bgColor rgb="FFFBEAEB"/>
      </patternFill>
    </fill>
    <fill>
      <patternFill patternType="solid">
        <fgColor rgb="FF3A4A5C"/>
        <bgColor rgb="FF1F4E78"/>
      </patternFill>
    </fill>
    <fill>
      <patternFill patternType="solid">
        <fgColor rgb="FFFBEAEB"/>
        <bgColor rgb="FFEEEEEE"/>
      </patternFill>
    </fill>
  </fills>
  <borders count="6">
    <border>
      <left/>
      <right/>
      <top/>
      <bottom/>
      <diagonal/>
    </border>
    <border>
      <left style="thin">
        <color rgb="FF999999"/>
      </left>
      <right style="thin">
        <color rgb="FF999999"/>
      </right>
      <top style="thin">
        <color rgb="FF999999"/>
      </top>
      <bottom style="thin">
        <color rgb="FF999999"/>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style="thin">
        <color rgb="FF999999"/>
      </left>
      <right style="thin">
        <color rgb="FF999999"/>
      </right>
      <top style="thin">
        <color rgb="FF999999"/>
      </top>
      <bottom style="thin">
        <color rgb="FF999999"/>
      </bottom>
    </border>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192">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0" borderId="0" applyAlignment="1" pivotButton="0" quotePrefix="0" xfId="0">
      <alignment horizontal="general" vertical="bottom"/>
    </xf>
    <xf numFmtId="0" fontId="5" fillId="0" borderId="0" applyAlignment="1" pivotButton="0" quotePrefix="0" xfId="0">
      <alignment horizontal="general" vertical="bottom"/>
    </xf>
    <xf numFmtId="0" fontId="6" fillId="0" borderId="0" applyAlignment="1" pivotButton="0" quotePrefix="0" xfId="0">
      <alignment horizontal="general" vertical="bottom"/>
    </xf>
    <xf numFmtId="0" fontId="5" fillId="0" borderId="0" applyAlignment="1" pivotButton="0" quotePrefix="0" xfId="0">
      <alignment horizontal="general" vertical="top" wrapText="1"/>
    </xf>
    <xf numFmtId="0" fontId="7" fillId="2" borderId="0" applyAlignment="1" pivotButton="0" quotePrefix="0" xfId="0">
      <alignment horizontal="general" vertical="bottom"/>
    </xf>
    <xf numFmtId="0" fontId="8" fillId="0" borderId="0" applyAlignment="1" pivotButton="0" quotePrefix="0" xfId="0">
      <alignment horizontal="general" vertical="bottom"/>
    </xf>
    <xf numFmtId="0" fontId="5" fillId="0" borderId="0" applyAlignment="1" pivotButton="0" quotePrefix="0" xfId="0">
      <alignment horizontal="general" vertical="top"/>
    </xf>
    <xf numFmtId="0" fontId="7" fillId="2" borderId="1" applyAlignment="1" pivotButton="0" quotePrefix="0" xfId="0">
      <alignment horizontal="left" vertical="center" wrapText="1"/>
    </xf>
    <xf numFmtId="0" fontId="8" fillId="0" borderId="1" applyAlignment="1" pivotButton="0" quotePrefix="0" xfId="0">
      <alignment horizontal="general" vertical="top" wrapText="1"/>
    </xf>
    <xf numFmtId="0" fontId="0" fillId="0" borderId="0" applyAlignment="1" pivotButton="0" quotePrefix="0" xfId="0">
      <alignment horizontal="general" vertical="top" wrapText="1"/>
    </xf>
    <xf numFmtId="0" fontId="9" fillId="0" borderId="0" applyAlignment="1" pivotButton="0" quotePrefix="0" xfId="0">
      <alignment horizontal="general" vertical="bottom"/>
    </xf>
    <xf numFmtId="0" fontId="10" fillId="0" borderId="0" applyAlignment="1" pivotButton="0" quotePrefix="0" xfId="0">
      <alignment horizontal="general" vertical="bottom"/>
    </xf>
    <xf numFmtId="0" fontId="11" fillId="3" borderId="0" applyAlignment="1" pivotButton="0" quotePrefix="0" xfId="0">
      <alignment horizontal="general" vertical="bottom"/>
    </xf>
    <xf numFmtId="0" fontId="5" fillId="3" borderId="0" applyAlignment="1" pivotButton="0" quotePrefix="0" xfId="0">
      <alignment horizontal="general" vertical="bottom"/>
    </xf>
    <xf numFmtId="0" fontId="6" fillId="2" borderId="0" applyAlignment="1" pivotButton="0" quotePrefix="0" xfId="0">
      <alignment horizontal="general" vertical="bottom"/>
    </xf>
    <xf numFmtId="0" fontId="12" fillId="0" borderId="0" applyAlignment="1" pivotButton="0" quotePrefix="0" xfId="0">
      <alignment horizontal="general" vertical="top" wrapText="1"/>
    </xf>
    <xf numFmtId="0" fontId="12" fillId="0" borderId="0" applyAlignment="1" pivotButton="0" quotePrefix="0" xfId="0">
      <alignment horizontal="general" vertical="bottom"/>
    </xf>
    <xf numFmtId="164" fontId="12" fillId="0" borderId="0" applyAlignment="1" pivotButton="0" quotePrefix="0" xfId="0">
      <alignment horizontal="general" vertical="bottom"/>
    </xf>
    <xf numFmtId="0" fontId="6" fillId="3" borderId="0" applyAlignment="1" pivotButton="0" quotePrefix="0" xfId="0">
      <alignment horizontal="general" vertical="bottom"/>
    </xf>
    <xf numFmtId="164" fontId="5" fillId="3" borderId="0" applyAlignment="1" pivotButton="0" quotePrefix="0" xfId="0">
      <alignment horizontal="general" vertical="bottom"/>
    </xf>
    <xf numFmtId="0" fontId="11" fillId="0" borderId="1" applyAlignment="1" pivotButton="0" quotePrefix="0" xfId="0">
      <alignment horizontal="general" vertical="top" wrapText="1"/>
    </xf>
    <xf numFmtId="0" fontId="8" fillId="0" borderId="1" applyAlignment="1" pivotButton="0" quotePrefix="0" xfId="0">
      <alignment horizontal="general" vertical="bottom"/>
    </xf>
    <xf numFmtId="165" fontId="12" fillId="0" borderId="1" applyAlignment="1" pivotButton="0" quotePrefix="0" xfId="0">
      <alignment horizontal="general" vertical="bottom"/>
    </xf>
    <xf numFmtId="164" fontId="12" fillId="0" borderId="1" applyAlignment="1" pivotButton="0" quotePrefix="0" xfId="0">
      <alignment horizontal="general" vertical="bottom"/>
    </xf>
    <xf numFmtId="165" fontId="0" fillId="0" borderId="0" applyAlignment="1" pivotButton="0" quotePrefix="0" xfId="0">
      <alignment horizontal="general" vertical="bottom"/>
    </xf>
    <xf numFmtId="165" fontId="12" fillId="0" borderId="0" applyAlignment="1" pivotButton="0" quotePrefix="0" xfId="0">
      <alignment horizontal="general" vertical="bottom"/>
    </xf>
    <xf numFmtId="165" fontId="13" fillId="0" borderId="0" applyAlignment="1" pivotButton="0" quotePrefix="0" xfId="0">
      <alignment horizontal="general" vertical="bottom"/>
    </xf>
    <xf numFmtId="49" fontId="13" fillId="0" borderId="0" applyAlignment="1" pivotButton="0" quotePrefix="0" xfId="0">
      <alignment horizontal="general" vertical="bottom"/>
    </xf>
    <xf numFmtId="0" fontId="15" fillId="0" borderId="0" applyAlignment="1" pivotButton="0" quotePrefix="0" xfId="0">
      <alignment horizontal="general" vertical="bottom"/>
    </xf>
    <xf numFmtId="49" fontId="12" fillId="0" borderId="0" applyAlignment="1" pivotButton="0" quotePrefix="0" xfId="0">
      <alignment horizontal="general" vertical="bottom"/>
    </xf>
    <xf numFmtId="3" fontId="12" fillId="0" borderId="0" applyAlignment="1" pivotButton="0" quotePrefix="0" xfId="0">
      <alignment horizontal="general" vertical="bottom"/>
    </xf>
    <xf numFmtId="49" fontId="8" fillId="0" borderId="0" applyAlignment="1" pivotButton="0" quotePrefix="0" xfId="0">
      <alignment horizontal="general" vertical="bottom"/>
    </xf>
    <xf numFmtId="164" fontId="8" fillId="0" borderId="0" applyAlignment="1" pivotButton="0" quotePrefix="0" xfId="0">
      <alignment horizontal="general" vertical="bottom"/>
    </xf>
    <xf numFmtId="3" fontId="8" fillId="0" borderId="0" applyAlignment="1" pivotButton="0" quotePrefix="0" xfId="0">
      <alignment horizontal="general" vertical="bottom"/>
    </xf>
    <xf numFmtId="164" fontId="0" fillId="0" borderId="0" applyAlignment="1" pivotButton="0" quotePrefix="0" xfId="0">
      <alignment horizontal="general" vertical="bottom"/>
    </xf>
    <xf numFmtId="166" fontId="8" fillId="0" borderId="0" applyAlignment="1" pivotButton="0" quotePrefix="0" xfId="0">
      <alignment horizontal="general" vertical="bottom"/>
    </xf>
    <xf numFmtId="166" fontId="13" fillId="0" borderId="0" applyAlignment="1" pivotButton="0" quotePrefix="0" xfId="0">
      <alignment horizontal="general" vertical="bottom"/>
    </xf>
    <xf numFmtId="167" fontId="0" fillId="0" borderId="0" applyAlignment="1" pivotButton="0" quotePrefix="0" xfId="0">
      <alignment horizontal="general" vertical="bottom"/>
    </xf>
    <xf numFmtId="0" fontId="13" fillId="0" borderId="0" applyAlignment="1" pivotButton="0" quotePrefix="0" xfId="0">
      <alignment horizontal="general" vertical="bottom"/>
    </xf>
    <xf numFmtId="164" fontId="13" fillId="0" borderId="0" applyAlignment="1" pivotButton="0" quotePrefix="0" xfId="0">
      <alignment horizontal="general" vertical="bottom"/>
    </xf>
    <xf numFmtId="0" fontId="6" fillId="2" borderId="0" applyAlignment="1" pivotButton="0" quotePrefix="0" xfId="0">
      <alignment horizontal="general" vertical="bottom"/>
    </xf>
    <xf numFmtId="0" fontId="7" fillId="3" borderId="0" applyAlignment="1" pivotButton="0" quotePrefix="0" xfId="0">
      <alignment horizontal="general" vertical="bottom"/>
    </xf>
    <xf numFmtId="164" fontId="16" fillId="0" borderId="0" applyAlignment="1" pivotButton="0" quotePrefix="0" xfId="0">
      <alignment horizontal="general" vertical="bottom"/>
    </xf>
    <xf numFmtId="166" fontId="12" fillId="0" borderId="1" applyAlignment="1" pivotButton="0" quotePrefix="0" xfId="0">
      <alignment horizontal="general" vertical="bottom"/>
    </xf>
    <xf numFmtId="2" fontId="12" fillId="0" borderId="0" applyAlignment="1" pivotButton="0" quotePrefix="0" xfId="0">
      <alignment horizontal="general" vertical="bottom"/>
    </xf>
    <xf numFmtId="0" fontId="8" fillId="0" borderId="0" applyAlignment="1" pivotButton="0" quotePrefix="0" xfId="0">
      <alignment horizontal="general" vertical="top" wrapText="1"/>
    </xf>
    <xf numFmtId="0" fontId="9" fillId="0" borderId="0" applyAlignment="1" pivotButton="0" quotePrefix="0" xfId="0">
      <alignment horizontal="general" vertical="top" wrapText="1"/>
    </xf>
    <xf numFmtId="166" fontId="12" fillId="0" borderId="0" applyAlignment="1" pivotButton="0" quotePrefix="0" xfId="0">
      <alignment horizontal="general" vertical="bottom"/>
    </xf>
    <xf numFmtId="0" fontId="17" fillId="0" borderId="0" applyAlignment="1" pivotButton="0" quotePrefix="0" xfId="0">
      <alignment horizontal="general" vertical="bottom"/>
    </xf>
    <xf numFmtId="0" fontId="18" fillId="0" borderId="0" applyAlignment="1" pivotButton="0" quotePrefix="0" xfId="0">
      <alignment horizontal="general" vertical="bottom"/>
    </xf>
    <xf numFmtId="0" fontId="19" fillId="4" borderId="2" applyAlignment="1" pivotButton="0" quotePrefix="0" xfId="0">
      <alignment horizontal="center" vertical="center" wrapText="1"/>
    </xf>
    <xf numFmtId="0" fontId="20" fillId="5" borderId="2" applyAlignment="1" pivotButton="0" quotePrefix="0" xfId="0">
      <alignment horizontal="general" vertical="bottom"/>
    </xf>
    <xf numFmtId="164" fontId="20" fillId="5" borderId="2" applyAlignment="1" pivotButton="0" quotePrefix="0" xfId="0">
      <alignment horizontal="general" vertical="bottom"/>
    </xf>
    <xf numFmtId="3" fontId="20" fillId="5" borderId="2" applyAlignment="1" pivotButton="0" quotePrefix="0" xfId="0">
      <alignment horizontal="general" vertical="bottom"/>
    </xf>
    <xf numFmtId="0" fontId="20" fillId="5" borderId="2" applyAlignment="1" pivotButton="0" quotePrefix="0" xfId="0">
      <alignment horizontal="general" vertical="top" wrapText="1"/>
    </xf>
    <xf numFmtId="0" fontId="0" fillId="0" borderId="2" applyAlignment="1" pivotButton="0" quotePrefix="0" xfId="0">
      <alignment horizontal="general" vertical="bottom"/>
    </xf>
    <xf numFmtId="164" fontId="0" fillId="0" borderId="2" applyAlignment="1" pivotButton="0" quotePrefix="0" xfId="0">
      <alignment horizontal="general" vertical="bottom"/>
    </xf>
    <xf numFmtId="3" fontId="0" fillId="0" borderId="2" applyAlignment="1" pivotButton="0" quotePrefix="0" xfId="0">
      <alignment horizontal="general" vertical="bottom"/>
    </xf>
    <xf numFmtId="0" fontId="0" fillId="0" borderId="2" applyAlignment="1" pivotButton="0" quotePrefix="0" xfId="0">
      <alignment horizontal="general" vertical="top" wrapText="1"/>
    </xf>
    <xf numFmtId="168" fontId="0" fillId="0" borderId="0" applyAlignment="1" pivotButton="0" quotePrefix="0" xfId="0">
      <alignment horizontal="general" vertical="bottom"/>
    </xf>
    <xf numFmtId="0" fontId="19" fillId="4" borderId="2" applyAlignment="1" pivotButton="0" quotePrefix="0" xfId="0">
      <alignment horizontal="center" vertical="center"/>
    </xf>
    <xf numFmtId="0" fontId="0" fillId="5" borderId="0" applyAlignment="1" pivotButton="0" quotePrefix="0" xfId="0">
      <alignment horizontal="general" vertical="bottom"/>
    </xf>
    <xf numFmtId="164" fontId="0" fillId="5" borderId="0" applyAlignment="1" pivotButton="0" quotePrefix="0" xfId="0">
      <alignment horizontal="general" vertical="bottom"/>
    </xf>
    <xf numFmtId="3" fontId="0" fillId="5" borderId="0" applyAlignment="1" pivotButton="0" quotePrefix="0" xfId="0">
      <alignment horizontal="general" vertical="bottom"/>
    </xf>
    <xf numFmtId="3" fontId="0" fillId="0" borderId="0" applyAlignment="1" pivotButton="0" quotePrefix="0" xfId="0">
      <alignment horizontal="general" vertical="bottom"/>
    </xf>
    <xf numFmtId="0" fontId="19" fillId="4" borderId="2" applyAlignment="1" pivotButton="0" quotePrefix="0" xfId="0">
      <alignment horizontal="general" vertical="bottom"/>
    </xf>
    <xf numFmtId="0" fontId="21" fillId="0" borderId="0" applyAlignment="1" pivotButton="0" quotePrefix="0" xfId="0">
      <alignment horizontal="general" vertical="bottom"/>
    </xf>
    <xf numFmtId="0" fontId="19" fillId="4" borderId="0" applyAlignment="1" pivotButton="0" quotePrefix="0" xfId="0">
      <alignment horizontal="general" vertical="bottom"/>
    </xf>
    <xf numFmtId="0" fontId="22" fillId="0" borderId="0" applyAlignment="1" pivotButton="0" quotePrefix="0" xfId="0">
      <alignment horizontal="general" vertical="bottom"/>
    </xf>
    <xf numFmtId="0" fontId="20" fillId="5" borderId="0" applyAlignment="1" pivotButton="0" quotePrefix="0" xfId="0">
      <alignment horizontal="general" vertical="bottom"/>
    </xf>
    <xf numFmtId="164" fontId="20" fillId="5" borderId="0" applyAlignment="1" pivotButton="0" quotePrefix="0" xfId="0">
      <alignment horizontal="general" vertical="bottom"/>
    </xf>
    <xf numFmtId="165" fontId="20" fillId="5" borderId="2" applyAlignment="1" pivotButton="0" quotePrefix="0" xfId="0">
      <alignment horizontal="general" vertical="bottom"/>
    </xf>
    <xf numFmtId="165" fontId="0" fillId="0" borderId="2" applyAlignment="1" pivotButton="0" quotePrefix="0" xfId="0">
      <alignment horizontal="general" vertical="bottom"/>
    </xf>
    <xf numFmtId="0" fontId="23" fillId="0" borderId="0" applyAlignment="1" pivotButton="0" quotePrefix="0" xfId="0">
      <alignment horizontal="general" vertical="bottom"/>
    </xf>
    <xf numFmtId="166" fontId="20" fillId="5" borderId="2" applyAlignment="1" pivotButton="0" quotePrefix="0" xfId="0">
      <alignment horizontal="general" vertical="bottom"/>
    </xf>
    <xf numFmtId="166" fontId="0" fillId="0" borderId="2" applyAlignment="1" pivotButton="0" quotePrefix="0" xfId="0">
      <alignment horizontal="general" vertical="bottom"/>
    </xf>
    <xf numFmtId="0" fontId="24" fillId="0" borderId="0" applyAlignment="1" pivotButton="0" quotePrefix="0" xfId="0">
      <alignment horizontal="general" vertical="bottom"/>
    </xf>
    <xf numFmtId="0" fontId="25" fillId="0" borderId="0" applyAlignment="1" pivotButton="0" quotePrefix="0" xfId="0">
      <alignment horizontal="general" vertical="bottom"/>
    </xf>
    <xf numFmtId="0" fontId="26" fillId="6" borderId="3" applyAlignment="1" pivotButton="0" quotePrefix="0" xfId="0">
      <alignment horizontal="left" vertical="center"/>
    </xf>
    <xf numFmtId="0" fontId="0" fillId="0" borderId="3" applyAlignment="1" pivotButton="0" quotePrefix="0" xfId="0">
      <alignment horizontal="left" vertical="center"/>
    </xf>
    <xf numFmtId="3" fontId="0" fillId="0" borderId="3" applyAlignment="1" pivotButton="0" quotePrefix="0" xfId="0">
      <alignment horizontal="left" vertical="center"/>
    </xf>
    <xf numFmtId="0" fontId="0" fillId="7" borderId="3" applyAlignment="1" pivotButton="0" quotePrefix="0" xfId="0">
      <alignment horizontal="left" vertical="center"/>
    </xf>
    <xf numFmtId="3" fontId="0" fillId="7" borderId="3" applyAlignment="1" pivotButton="0" quotePrefix="0" xfId="0">
      <alignment horizontal="left" vertical="center"/>
    </xf>
    <xf numFmtId="0" fontId="27" fillId="0" borderId="0" applyAlignment="1" pivotButton="0" quotePrefix="0" xfId="0">
      <alignment horizontal="general" vertical="bottom"/>
    </xf>
    <xf numFmtId="3" fontId="0" fillId="0" borderId="0" applyAlignment="1" pivotButton="0" quotePrefix="0" xfId="0">
      <alignment horizontal="general" vertical="bottom"/>
    </xf>
    <xf numFmtId="164" fontId="0" fillId="0" borderId="0" applyAlignment="1" pivotButton="0" quotePrefix="0" xfId="0">
      <alignment horizontal="general" vertical="bottom"/>
    </xf>
    <xf numFmtId="0" fontId="28" fillId="0" borderId="0" applyAlignment="1" pivotButton="0" quotePrefix="0" xfId="0">
      <alignment horizontal="general" vertical="top" wrapText="1"/>
    </xf>
    <xf numFmtId="0" fontId="0" fillId="0" borderId="0" applyAlignment="1" pivotButton="0" quotePrefix="0" xfId="0">
      <alignment horizontal="general" vertical="bottom"/>
    </xf>
    <xf numFmtId="0" fontId="0" fillId="0" borderId="0" pivotButton="0" quotePrefix="0" xfId="0"/>
    <xf numFmtId="0" fontId="4" fillId="0" borderId="0" applyAlignment="1" pivotButton="0" quotePrefix="0" xfId="0">
      <alignment horizontal="general" vertical="bottom"/>
    </xf>
    <xf numFmtId="0" fontId="5" fillId="0" borderId="0" applyAlignment="1" pivotButton="0" quotePrefix="0" xfId="0">
      <alignment horizontal="general" vertical="bottom"/>
    </xf>
    <xf numFmtId="0" fontId="6" fillId="0" borderId="0" applyAlignment="1" pivotButton="0" quotePrefix="0" xfId="0">
      <alignment horizontal="general" vertical="bottom"/>
    </xf>
    <xf numFmtId="0" fontId="5" fillId="0" borderId="0" applyAlignment="1" pivotButton="0" quotePrefix="0" xfId="0">
      <alignment horizontal="general" vertical="top" wrapText="1"/>
    </xf>
    <xf numFmtId="0" fontId="7" fillId="2" borderId="0" applyAlignment="1" pivotButton="0" quotePrefix="0" xfId="0">
      <alignment horizontal="general" vertical="bottom"/>
    </xf>
    <xf numFmtId="0" fontId="8" fillId="0" borderId="0" applyAlignment="1" pivotButton="0" quotePrefix="0" xfId="0">
      <alignment horizontal="general" vertical="bottom"/>
    </xf>
    <xf numFmtId="0" fontId="5" fillId="0" borderId="0" applyAlignment="1" pivotButton="0" quotePrefix="0" xfId="0">
      <alignment horizontal="general" vertical="top"/>
    </xf>
    <xf numFmtId="0" fontId="7" fillId="2" borderId="1" applyAlignment="1" pivotButton="0" quotePrefix="0" xfId="0">
      <alignment horizontal="left" vertical="center" wrapText="1"/>
    </xf>
    <xf numFmtId="0" fontId="8" fillId="0" borderId="1" applyAlignment="1" pivotButton="0" quotePrefix="0" xfId="0">
      <alignment horizontal="general" vertical="top" wrapText="1"/>
    </xf>
    <xf numFmtId="0" fontId="0" fillId="0" borderId="0" applyAlignment="1" pivotButton="0" quotePrefix="0" xfId="0">
      <alignment horizontal="general" vertical="top" wrapText="1"/>
    </xf>
    <xf numFmtId="0" fontId="9" fillId="0" borderId="0" applyAlignment="1" pivotButton="0" quotePrefix="0" xfId="0">
      <alignment horizontal="general" vertical="bottom"/>
    </xf>
    <xf numFmtId="0" fontId="10" fillId="0" borderId="0" applyAlignment="1" pivotButton="0" quotePrefix="0" xfId="0">
      <alignment horizontal="general" vertical="bottom"/>
    </xf>
    <xf numFmtId="0" fontId="11" fillId="3" borderId="0" applyAlignment="1" pivotButton="0" quotePrefix="0" xfId="0">
      <alignment horizontal="general" vertical="bottom"/>
    </xf>
    <xf numFmtId="0" fontId="5" fillId="3" borderId="0" applyAlignment="1" pivotButton="0" quotePrefix="0" xfId="0">
      <alignment horizontal="general" vertical="bottom"/>
    </xf>
    <xf numFmtId="0" fontId="6" fillId="2" borderId="0" applyAlignment="1" pivotButton="0" quotePrefix="0" xfId="0">
      <alignment horizontal="general" vertical="bottom"/>
    </xf>
    <xf numFmtId="0" fontId="12" fillId="0" borderId="0" applyAlignment="1" pivotButton="0" quotePrefix="0" xfId="0">
      <alignment horizontal="general" vertical="top" wrapText="1"/>
    </xf>
    <xf numFmtId="0" fontId="12" fillId="0" borderId="0" applyAlignment="1" pivotButton="0" quotePrefix="0" xfId="0">
      <alignment horizontal="general" vertical="bottom"/>
    </xf>
    <xf numFmtId="164" fontId="12" fillId="0" borderId="0" applyAlignment="1" pivotButton="0" quotePrefix="0" xfId="0">
      <alignment horizontal="general" vertical="bottom"/>
    </xf>
    <xf numFmtId="0" fontId="6" fillId="3" borderId="0" applyAlignment="1" pivotButton="0" quotePrefix="0" xfId="0">
      <alignment horizontal="general" vertical="bottom"/>
    </xf>
    <xf numFmtId="164" fontId="5" fillId="3" borderId="0" applyAlignment="1" pivotButton="0" quotePrefix="0" xfId="0">
      <alignment horizontal="general" vertical="bottom"/>
    </xf>
    <xf numFmtId="0" fontId="11" fillId="0" borderId="1" applyAlignment="1" pivotButton="0" quotePrefix="0" xfId="0">
      <alignment horizontal="general" vertical="top" wrapText="1"/>
    </xf>
    <xf numFmtId="0" fontId="8" fillId="0" borderId="1" applyAlignment="1" pivotButton="0" quotePrefix="0" xfId="0">
      <alignment horizontal="general" vertical="bottom"/>
    </xf>
    <xf numFmtId="165" fontId="12" fillId="0" borderId="1" applyAlignment="1" pivotButton="0" quotePrefix="0" xfId="0">
      <alignment horizontal="general" vertical="bottom"/>
    </xf>
    <xf numFmtId="164" fontId="12" fillId="0" borderId="1" applyAlignment="1" pivotButton="0" quotePrefix="0" xfId="0">
      <alignment horizontal="general" vertical="bottom"/>
    </xf>
    <xf numFmtId="165" fontId="0" fillId="0" borderId="0" applyAlignment="1" pivotButton="0" quotePrefix="0" xfId="0">
      <alignment horizontal="general" vertical="bottom"/>
    </xf>
    <xf numFmtId="165" fontId="12" fillId="0" borderId="0" applyAlignment="1" pivotButton="0" quotePrefix="0" xfId="0">
      <alignment horizontal="general" vertical="bottom"/>
    </xf>
    <xf numFmtId="165" fontId="13" fillId="0" borderId="0" applyAlignment="1" pivotButton="0" quotePrefix="0" xfId="0">
      <alignment horizontal="general" vertical="bottom"/>
    </xf>
    <xf numFmtId="49" fontId="13" fillId="0" borderId="0" applyAlignment="1" pivotButton="0" quotePrefix="0" xfId="0">
      <alignment horizontal="general" vertical="bottom"/>
    </xf>
    <xf numFmtId="0" fontId="15" fillId="0" borderId="0" applyAlignment="1" pivotButton="0" quotePrefix="0" xfId="0">
      <alignment horizontal="general" vertical="bottom"/>
    </xf>
    <xf numFmtId="49" fontId="12" fillId="0" borderId="0" applyAlignment="1" pivotButton="0" quotePrefix="0" xfId="0">
      <alignment horizontal="general" vertical="bottom"/>
    </xf>
    <xf numFmtId="3" fontId="12" fillId="0" borderId="0" applyAlignment="1" pivotButton="0" quotePrefix="0" xfId="0">
      <alignment horizontal="general" vertical="bottom"/>
    </xf>
    <xf numFmtId="49" fontId="8" fillId="0" borderId="0" applyAlignment="1" pivotButton="0" quotePrefix="0" xfId="0">
      <alignment horizontal="general" vertical="bottom"/>
    </xf>
    <xf numFmtId="164" fontId="8" fillId="0" borderId="0" applyAlignment="1" pivotButton="0" quotePrefix="0" xfId="0">
      <alignment horizontal="general" vertical="bottom"/>
    </xf>
    <xf numFmtId="3" fontId="8" fillId="0" borderId="0" applyAlignment="1" pivotButton="0" quotePrefix="0" xfId="0">
      <alignment horizontal="general" vertical="bottom"/>
    </xf>
    <xf numFmtId="164" fontId="0" fillId="0" borderId="0" applyAlignment="1" pivotButton="0" quotePrefix="0" xfId="0">
      <alignment horizontal="general" vertical="bottom"/>
    </xf>
    <xf numFmtId="166" fontId="8" fillId="0" borderId="0" applyAlignment="1" pivotButton="0" quotePrefix="0" xfId="0">
      <alignment horizontal="general" vertical="bottom"/>
    </xf>
    <xf numFmtId="166" fontId="13" fillId="0" borderId="0" applyAlignment="1" pivotButton="0" quotePrefix="0" xfId="0">
      <alignment horizontal="general" vertical="bottom"/>
    </xf>
    <xf numFmtId="167" fontId="0" fillId="0" borderId="0" applyAlignment="1" pivotButton="0" quotePrefix="0" xfId="0">
      <alignment horizontal="general" vertical="bottom"/>
    </xf>
    <xf numFmtId="0" fontId="13" fillId="0" borderId="0" applyAlignment="1" pivotButton="0" quotePrefix="0" xfId="0">
      <alignment horizontal="general" vertical="bottom"/>
    </xf>
    <xf numFmtId="164" fontId="13" fillId="0" borderId="0" applyAlignment="1" pivotButton="0" quotePrefix="0" xfId="0">
      <alignment horizontal="general" vertical="bottom"/>
    </xf>
    <xf numFmtId="0" fontId="7" fillId="3" borderId="0" applyAlignment="1" pivotButton="0" quotePrefix="0" xfId="0">
      <alignment horizontal="general" vertical="bottom"/>
    </xf>
    <xf numFmtId="164" fontId="16" fillId="0" borderId="0" applyAlignment="1" pivotButton="0" quotePrefix="0" xfId="0">
      <alignment horizontal="general" vertical="bottom"/>
    </xf>
    <xf numFmtId="166" fontId="12" fillId="0" borderId="1" applyAlignment="1" pivotButton="0" quotePrefix="0" xfId="0">
      <alignment horizontal="general" vertical="bottom"/>
    </xf>
    <xf numFmtId="2" fontId="12" fillId="0" borderId="0" applyAlignment="1" pivotButton="0" quotePrefix="0" xfId="0">
      <alignment horizontal="general" vertical="bottom"/>
    </xf>
    <xf numFmtId="0" fontId="8" fillId="0" borderId="0" applyAlignment="1" pivotButton="0" quotePrefix="0" xfId="0">
      <alignment horizontal="general" vertical="top" wrapText="1"/>
    </xf>
    <xf numFmtId="0" fontId="9" fillId="0" borderId="0" applyAlignment="1" pivotButton="0" quotePrefix="0" xfId="0">
      <alignment horizontal="general" vertical="top" wrapText="1"/>
    </xf>
    <xf numFmtId="166" fontId="12" fillId="0" borderId="0" applyAlignment="1" pivotButton="0" quotePrefix="0" xfId="0">
      <alignment horizontal="general" vertical="bottom"/>
    </xf>
    <xf numFmtId="0" fontId="17" fillId="0" borderId="0" applyAlignment="1" pivotButton="0" quotePrefix="0" xfId="0">
      <alignment horizontal="general" vertical="bottom"/>
    </xf>
    <xf numFmtId="0" fontId="18" fillId="0" borderId="0" applyAlignment="1" pivotButton="0" quotePrefix="0" xfId="0">
      <alignment horizontal="general" vertical="bottom"/>
    </xf>
    <xf numFmtId="0" fontId="19" fillId="4" borderId="2" applyAlignment="1" pivotButton="0" quotePrefix="0" xfId="0">
      <alignment horizontal="center" vertical="center" wrapText="1"/>
    </xf>
    <xf numFmtId="0" fontId="20" fillId="5" borderId="2" applyAlignment="1" pivotButton="0" quotePrefix="0" xfId="0">
      <alignment horizontal="general" vertical="bottom"/>
    </xf>
    <xf numFmtId="164" fontId="20" fillId="5" borderId="2" applyAlignment="1" pivotButton="0" quotePrefix="0" xfId="0">
      <alignment horizontal="general" vertical="bottom"/>
    </xf>
    <xf numFmtId="3" fontId="20" fillId="5" borderId="2" applyAlignment="1" pivotButton="0" quotePrefix="0" xfId="0">
      <alignment horizontal="general" vertical="bottom"/>
    </xf>
    <xf numFmtId="0" fontId="20" fillId="5" borderId="2" applyAlignment="1" pivotButton="0" quotePrefix="0" xfId="0">
      <alignment horizontal="general" vertical="top" wrapText="1"/>
    </xf>
    <xf numFmtId="0" fontId="0" fillId="0" borderId="2" applyAlignment="1" pivotButton="0" quotePrefix="0" xfId="0">
      <alignment horizontal="general" vertical="bottom"/>
    </xf>
    <xf numFmtId="164" fontId="0" fillId="0" borderId="2" applyAlignment="1" pivotButton="0" quotePrefix="0" xfId="0">
      <alignment horizontal="general" vertical="bottom"/>
    </xf>
    <xf numFmtId="3" fontId="0" fillId="0" borderId="2" applyAlignment="1" pivotButton="0" quotePrefix="0" xfId="0">
      <alignment horizontal="general" vertical="bottom"/>
    </xf>
    <xf numFmtId="0" fontId="0" fillId="0" borderId="2" applyAlignment="1" pivotButton="0" quotePrefix="0" xfId="0">
      <alignment horizontal="general" vertical="top" wrapText="1"/>
    </xf>
    <xf numFmtId="168" fontId="0" fillId="0" borderId="0" applyAlignment="1" pivotButton="0" quotePrefix="0" xfId="0">
      <alignment horizontal="general" vertical="bottom"/>
    </xf>
    <xf numFmtId="0" fontId="19" fillId="4" borderId="2" applyAlignment="1" pivotButton="0" quotePrefix="0" xfId="0">
      <alignment horizontal="center" vertical="center"/>
    </xf>
    <xf numFmtId="0" fontId="0" fillId="5" borderId="0" applyAlignment="1" pivotButton="0" quotePrefix="0" xfId="0">
      <alignment horizontal="general" vertical="bottom"/>
    </xf>
    <xf numFmtId="164" fontId="0" fillId="5" borderId="0" applyAlignment="1" pivotButton="0" quotePrefix="0" xfId="0">
      <alignment horizontal="general" vertical="bottom"/>
    </xf>
    <xf numFmtId="3" fontId="0" fillId="5" borderId="0" applyAlignment="1" pivotButton="0" quotePrefix="0" xfId="0">
      <alignment horizontal="general" vertical="bottom"/>
    </xf>
    <xf numFmtId="3" fontId="0" fillId="0" borderId="0" applyAlignment="1" pivotButton="0" quotePrefix="0" xfId="0">
      <alignment horizontal="general" vertical="bottom"/>
    </xf>
    <xf numFmtId="0" fontId="19" fillId="4" borderId="2" applyAlignment="1" pivotButton="0" quotePrefix="0" xfId="0">
      <alignment horizontal="general" vertical="bottom"/>
    </xf>
    <xf numFmtId="0" fontId="21" fillId="0" borderId="0" applyAlignment="1" pivotButton="0" quotePrefix="0" xfId="0">
      <alignment horizontal="general" vertical="bottom"/>
    </xf>
    <xf numFmtId="0" fontId="19" fillId="4" borderId="0" applyAlignment="1" pivotButton="0" quotePrefix="0" xfId="0">
      <alignment horizontal="general" vertical="bottom"/>
    </xf>
    <xf numFmtId="0" fontId="22" fillId="0" borderId="0" applyAlignment="1" pivotButton="0" quotePrefix="0" xfId="0">
      <alignment horizontal="general" vertical="bottom"/>
    </xf>
    <xf numFmtId="0" fontId="20" fillId="5" borderId="0" applyAlignment="1" pivotButton="0" quotePrefix="0" xfId="0">
      <alignment horizontal="general" vertical="bottom"/>
    </xf>
    <xf numFmtId="164" fontId="20" fillId="5" borderId="0" applyAlignment="1" pivotButton="0" quotePrefix="0" xfId="0">
      <alignment horizontal="general" vertical="bottom"/>
    </xf>
    <xf numFmtId="165" fontId="20" fillId="5" borderId="2" applyAlignment="1" pivotButton="0" quotePrefix="0" xfId="0">
      <alignment horizontal="general" vertical="bottom"/>
    </xf>
    <xf numFmtId="165" fontId="0" fillId="0" borderId="2" applyAlignment="1" pivotButton="0" quotePrefix="0" xfId="0">
      <alignment horizontal="general" vertical="bottom"/>
    </xf>
    <xf numFmtId="0" fontId="23" fillId="0" borderId="0" applyAlignment="1" pivotButton="0" quotePrefix="0" xfId="0">
      <alignment horizontal="general" vertical="bottom"/>
    </xf>
    <xf numFmtId="166" fontId="20" fillId="5" borderId="2" applyAlignment="1" pivotButton="0" quotePrefix="0" xfId="0">
      <alignment horizontal="general" vertical="bottom"/>
    </xf>
    <xf numFmtId="166" fontId="0" fillId="0" borderId="2" applyAlignment="1" pivotButton="0" quotePrefix="0" xfId="0">
      <alignment horizontal="general" vertical="bottom"/>
    </xf>
    <xf numFmtId="0" fontId="24" fillId="0" borderId="0" applyAlignment="1" pivotButton="0" quotePrefix="0" xfId="0">
      <alignment horizontal="general" vertical="bottom"/>
    </xf>
    <xf numFmtId="0" fontId="25" fillId="0" borderId="0" applyAlignment="1" pivotButton="0" quotePrefix="0" xfId="0">
      <alignment horizontal="general" vertical="bottom"/>
    </xf>
    <xf numFmtId="0" fontId="26" fillId="6" borderId="3" applyAlignment="1" pivotButton="0" quotePrefix="0" xfId="0">
      <alignment horizontal="left" vertical="center"/>
    </xf>
    <xf numFmtId="0" fontId="0" fillId="0" borderId="3" applyAlignment="1" pivotButton="0" quotePrefix="0" xfId="0">
      <alignment horizontal="left" vertical="center"/>
    </xf>
    <xf numFmtId="3" fontId="0" fillId="0" borderId="3" applyAlignment="1" pivotButton="0" quotePrefix="0" xfId="0">
      <alignment horizontal="left" vertical="center"/>
    </xf>
    <xf numFmtId="0" fontId="0" fillId="7" borderId="3" applyAlignment="1" pivotButton="0" quotePrefix="0" xfId="0">
      <alignment horizontal="left" vertical="center"/>
    </xf>
    <xf numFmtId="3" fontId="0" fillId="7" borderId="3" applyAlignment="1" pivotButton="0" quotePrefix="0" xfId="0">
      <alignment horizontal="left" vertical="center"/>
    </xf>
    <xf numFmtId="0" fontId="27" fillId="0" borderId="0" applyAlignment="1" pivotButton="0" quotePrefix="0" xfId="0">
      <alignment horizontal="general" vertical="bottom"/>
    </xf>
    <xf numFmtId="0" fontId="28" fillId="0" borderId="0" applyAlignment="1" pivotButton="0" quotePrefix="0" xfId="0">
      <alignment horizontal="general" vertical="top" wrapText="1"/>
    </xf>
    <xf numFmtId="0" fontId="29" fillId="0" borderId="1" applyAlignment="1" pivotButton="0" quotePrefix="0" xfId="0">
      <alignment horizontal="left" vertical="top" wrapText="1"/>
    </xf>
    <xf numFmtId="0" fontId="29" fillId="0" borderId="0" applyAlignment="1" pivotButton="0" quotePrefix="0" xfId="0">
      <alignment horizontal="left" vertical="top" wrapText="1"/>
    </xf>
    <xf numFmtId="0" fontId="30" fillId="2" borderId="1" applyAlignment="1" pivotButton="0" quotePrefix="0" xfId="0">
      <alignment horizontal="left" vertical="center" wrapText="1"/>
    </xf>
    <xf numFmtId="0" fontId="30" fillId="3" borderId="0" applyAlignment="1" pivotButton="0" quotePrefix="0" xfId="0">
      <alignment horizontal="left" vertical="center"/>
    </xf>
    <xf numFmtId="0" fontId="29" fillId="2" borderId="0" applyAlignment="1" pivotButton="0" quotePrefix="0" xfId="0">
      <alignment horizontal="left" vertical="top" wrapText="1"/>
    </xf>
    <xf numFmtId="0" fontId="29" fillId="0" borderId="0" pivotButton="0" quotePrefix="0" xfId="0"/>
    <xf numFmtId="0" fontId="30" fillId="0" borderId="0" applyAlignment="1" pivotButton="0" quotePrefix="0" xfId="0">
      <alignment horizontal="left" vertical="center"/>
    </xf>
    <xf numFmtId="0" fontId="31" fillId="0" borderId="0" applyAlignment="1" pivotButton="0" quotePrefix="0" xfId="0">
      <alignment horizontal="left" vertical="center"/>
    </xf>
    <xf numFmtId="164" fontId="31" fillId="0" borderId="0" applyAlignment="1" pivotButton="0" quotePrefix="0" xfId="0">
      <alignment horizontal="left" vertical="center"/>
    </xf>
    <xf numFmtId="164" fontId="30" fillId="3" borderId="0" applyAlignment="1" pivotButton="0" quotePrefix="0" xfId="0">
      <alignment horizontal="left" vertical="center"/>
    </xf>
    <xf numFmtId="0" fontId="29" fillId="0" borderId="1" pivotButton="0" quotePrefix="0" xfId="0"/>
    <xf numFmtId="0" fontId="30" fillId="0" borderId="1" applyAlignment="1" pivotButton="0" quotePrefix="0" xfId="0">
      <alignment horizontal="left" vertical="center"/>
    </xf>
    <xf numFmtId="0" fontId="29" fillId="0" borderId="4" applyAlignment="1" pivotButton="0" quotePrefix="0" xfId="0">
      <alignment horizontal="left" vertical="top" wrapText="1"/>
    </xf>
    <xf numFmtId="0" fontId="29" fillId="2" borderId="4" applyAlignment="1" pivotButton="0" quotePrefix="0" xfId="0">
      <alignment horizontal="left" vertical="top" wrapText="1"/>
    </xf>
    <xf numFmtId="0" fontId="29" fillId="0" borderId="5" pivotButton="0" quotePrefix="0" xfId="0"/>
    <xf numFmtId="0" fontId="30" fillId="0" borderId="5" applyAlignment="1" pivotButton="0" quotePrefix="0" xfId="0">
      <alignment horizontal="left" vertical="center"/>
    </xf>
    <xf numFmtId="164" fontId="30" fillId="0" borderId="0" applyAlignment="1" pivotButton="0" quotePrefix="0" xfId="0">
      <alignment horizontal="left" vertical="center"/>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595959"/>
      <rgbColor rgb="FF9999FF"/>
      <rgbColor rgb="FF993366"/>
      <rgbColor rgb="FFFFF2CC"/>
      <rgbColor rgb="FFD5E8F0"/>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EEEEEE"/>
      <rgbColor rgb="FFCCFFCC"/>
      <rgbColor rgb="FFFBEAEB"/>
      <rgbColor rgb="FF99CCFF"/>
      <rgbColor rgb="FFFF99CC"/>
      <rgbColor rgb="FFCC99FF"/>
      <rgbColor rgb="FFFFCC99"/>
      <rgbColor rgb="FF3366FF"/>
      <rgbColor rgb="FF33CCCC"/>
      <rgbColor rgb="FF99CC00"/>
      <rgbColor rgb="FFFFCC00"/>
      <rgbColor rgb="FFFF9900"/>
      <rgbColor rgb="FFFF6600"/>
      <rgbColor rgb="FF666666"/>
      <rgbColor rgb="FF999999"/>
      <rgbColor rgb="FF003366"/>
      <rgbColor rgb="FF339966"/>
      <rgbColor rgb="FF003300"/>
      <rgbColor rgb="FF1A1A1A"/>
      <rgbColor rgb="FF993300"/>
      <rgbColor rgb="FF993366"/>
      <rgbColor rgb="FF1F4E78"/>
      <rgbColor rgb="FF3A4A5C"/>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comments/comment1.xml><?xml version="1.0" encoding="utf-8"?>
<comments xmlns="http://schemas.openxmlformats.org/spreadsheetml/2006/main">
  <authors>
    <author>AEK</author>
  </authors>
  <commentList>
    <comment ref="D19" authorId="0" shapeId="0">
      <text>
        <t>FTE GPs per 100,000. Source: RACGP-2 (Health of the Nation 2025, Chapter 4).</t>
      </text>
    </comment>
    <comment ref="D20" authorId="0" shapeId="0">
      <text>
        <t>Sydney's textbook GP-shortage region. Source: MR-2 (Medical Republic).</t>
      </text>
    </comment>
  </commentList>
</comments>
</file>

<file path=xl/comments/comment2.xml><?xml version="1.0" encoding="utf-8"?>
<comments xmlns="http://schemas.openxmlformats.org/spreadsheetml/2006/main">
  <authors>
    <author>AEK</author>
  </authors>
  <commentList>
    <comment ref="B5" authorId="0" shapeId="0">
      <text>
        <t>Source: DOH-1. Mean OOP at non-bulk-billing services in Northern Sydney PHN, Dec 2025 quarter.</t>
      </text>
    </comment>
    <comment ref="B6" authorId="0" shapeId="0">
      <text>
        <t>Source: ABS-1 + AIHW Medicare benchmark for kids. See 'Personas' tab.</t>
      </text>
    </comment>
  </commentList>
</comment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4.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7.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filterMode="0">
    <outlinePr summaryBelow="1" summaryRight="1"/>
    <pageSetUpPr fitToPage="0"/>
  </sheetPr>
  <dimension ref="A1:B29"/>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2" customWidth="1" style="89" min="1" max="1"/>
    <col width="95" customWidth="1" style="89" min="2" max="2"/>
  </cols>
  <sheetData>
    <row r="1" ht="17.25" customHeight="1" s="90">
      <c r="A1" s="91" t="inlineStr">
        <is>
          <t>Lane Cove GP Bulk-Billing — Data Appendix</t>
        </is>
      </c>
    </row>
    <row r="2" ht="15" customHeight="1" s="90">
      <c r="A2" s="92" t="n"/>
      <c r="B2" s="92" t="n"/>
    </row>
    <row r="3" ht="60" customHeight="1" s="90">
      <c r="A3" s="93" t="inlineStr">
        <is>
          <t>Purpose</t>
        </is>
      </c>
      <c r="B3" s="94" t="inlineStr">
        <is>
          <t>This workbook is the companion data appendix to the In The Cove (inthecove.com.au) investigation into GP bulk-billing in the Lane Cove LGA. It exposes the underlying datasets, calculations and assumptions behind every chart and statistic in the article so readers can audit the work and rerun the cost scenarios with their own inputs.</t>
        </is>
      </c>
    </row>
    <row r="4" ht="15" customHeight="1" s="90">
      <c r="A4" s="93" t="inlineStr">
        <is>
          <t>Author</t>
        </is>
      </c>
      <c r="B4" s="92" t="inlineStr">
        <is>
          <t>Anthony El-Khoury (AEK), independent contributor, Lane Cove resident.</t>
        </is>
      </c>
    </row>
    <row r="5" ht="15" customHeight="1" s="90">
      <c r="A5" s="93" t="inlineStr">
        <is>
          <t>Article version</t>
        </is>
      </c>
      <c r="B5" s="92" t="inlineStr">
        <is>
          <t>v4 (final, fact-checked; Specialists clinic dropped from neighbouring count; BBI rate updated to current MBS Online indexed value)</t>
        </is>
      </c>
    </row>
    <row r="6" ht="15" customHeight="1" s="90">
      <c r="A6" s="93" t="inlineStr">
        <is>
          <t>Date built</t>
        </is>
      </c>
      <c r="B6" s="92" t="inlineStr">
        <is>
          <t>2026-04-26</t>
        </is>
      </c>
    </row>
    <row r="7" ht="45" customHeight="1" s="90">
      <c r="A7" s="93" t="inlineStr">
        <is>
          <t>Workbook conventions</t>
        </is>
      </c>
      <c r="B7" s="94" t="inlineStr">
        <is>
          <t>Font: Arial throughout. Currency: $#,##0.00 (AUD). Percentages: one decimal. On the 'Cost scenarios' sheet only: BLUE text = hardcoded input you can change; BLACK = computed via formula; GREEN = cross-sheet pull from another tab.</t>
        </is>
      </c>
    </row>
    <row r="8" ht="15" customHeight="1" s="90">
      <c r="A8" s="92" t="n"/>
      <c r="B8" s="92" t="n"/>
    </row>
    <row r="9" ht="15" customHeight="1" s="90">
      <c r="A9" s="93" t="inlineStr">
        <is>
          <t>Sheet-by-sheet guide</t>
        </is>
      </c>
      <c r="B9" s="92" t="n"/>
    </row>
    <row r="10" ht="15" customHeight="1" s="90">
      <c r="A10" s="95" t="inlineStr">
        <is>
          <t>Sheet</t>
        </is>
      </c>
      <c r="B10" s="95" t="inlineStr">
        <is>
          <t>Description</t>
        </is>
      </c>
    </row>
    <row r="11" ht="30" customHeight="1" s="90">
      <c r="A11" s="96" t="inlineStr">
        <is>
          <t>README</t>
        </is>
      </c>
      <c r="B11" s="94" t="inlineStr">
        <is>
          <t>This sheet — purpose, conventions, caveats.</t>
        </is>
      </c>
    </row>
    <row r="12" ht="30" customHeight="1" s="90">
      <c r="A12" s="96" t="inlineStr">
        <is>
          <t>Sources</t>
        </is>
      </c>
      <c r="B12" s="94" t="inlineStr">
        <is>
          <t>Reference table of every dataset and citation. Each source has a source_id (e.g. AIHW-1) used elsewhere in the workbook.</t>
        </is>
      </c>
    </row>
    <row r="13" ht="30" customHeight="1" s="90">
      <c r="A13" s="96" t="inlineStr">
        <is>
          <t>Clinic inventory</t>
        </is>
      </c>
      <c r="B13" s="94" t="inlineStr">
        <is>
          <t>Lane Cove LGA clinics (10 unique practices) with billing classification verified from each clinic's own website on 2026-04-25. Neighbouring-LGA clinics shown for context only.</t>
        </is>
      </c>
    </row>
    <row r="14" ht="30" customHeight="1" s="90">
      <c r="A14" s="96" t="inlineStr">
        <is>
          <t>GP density</t>
        </is>
      </c>
      <c r="B14" s="94" t="inlineStr">
        <is>
          <t>Workplace-basis GP headcount per 100,000 residents for 8 neighbouring inner-Sydney peer LGAs (7 North Shore plus Woollahra). AVERAGE/MEDIAN computed via Excel formula excluding Lane Cove.</t>
        </is>
      </c>
    </row>
    <row r="15" ht="30" customHeight="1" s="90">
      <c r="A15" s="96" t="inlineStr">
        <is>
          <t>AIHW LGA monthly</t>
        </is>
      </c>
      <c r="B15" s="94" t="inlineStr">
        <is>
          <t>AIHW HWE-97 Medicare bulk-billing time series, 9 peer LGAs, monthly from January 2023 to January 2026. Includes a per-LGA latest-value summary at top using INDEX/MATCH.</t>
        </is>
      </c>
    </row>
    <row r="16" ht="30" customHeight="1" s="90">
      <c r="A16" s="96" t="inlineStr">
        <is>
          <t>NSPHN quarterly</t>
        </is>
      </c>
      <c r="B16" s="94" t="inlineStr">
        <is>
          <t>Department of Health Medicare Quarterly Statistics for Northern Sydney PHN. Last 12 quarters of headline metrics (bulk-billing % and mean OOP).</t>
        </is>
      </c>
    </row>
    <row r="17" ht="30" customHeight="1" s="90">
      <c r="A17" s="96" t="inlineStr">
        <is>
          <t>Cost scenarios</t>
        </is>
      </c>
      <c r="B17" s="94" t="inlineStr">
        <is>
          <t>Household out-of-pocket model. Three personas × eleven scenarios. Inputs are blue hardcodes; change any of them and the annual_oop column recalculates.</t>
        </is>
      </c>
    </row>
    <row r="18" ht="30" customHeight="1" s="90">
      <c r="A18" s="96" t="inlineStr">
        <is>
          <t>Personas</t>
        </is>
      </c>
      <c r="B18" s="94" t="inlineStr">
        <is>
          <t>Persona definitions and visit-frequency derivation from the ABS Patient Experience Survey 2024-25, with conversion of banded counts to mean visits/yr.</t>
        </is>
      </c>
    </row>
    <row r="19" ht="30" customHeight="1" s="90">
      <c r="A19" s="96" t="inlineStr">
        <is>
          <t>Reform economics</t>
        </is>
      </c>
      <c r="B19" s="94" t="inlineStr">
        <is>
          <t>Optional companion sheet: the rebate-vs-cost arithmetic that explains why the 1 Nov 2025 BBI reform under-shot in Lane Cove (RACGP / Cleanbill / Medical Republic).</t>
        </is>
      </c>
    </row>
    <row r="20" ht="15" customHeight="1" s="90">
      <c r="A20" s="92" t="n"/>
      <c r="B20" s="92" t="n"/>
    </row>
    <row r="21" ht="15" customHeight="1" s="90">
      <c r="A21" s="93" t="inlineStr">
        <is>
          <t>Important caveats</t>
        </is>
      </c>
      <c r="B21" s="92" t="n"/>
    </row>
    <row r="22" ht="45" customHeight="1" s="90">
      <c r="A22" s="97" t="inlineStr">
        <is>
          <t>•</t>
        </is>
      </c>
      <c r="B22" s="94" t="inlineStr">
        <is>
          <t>Lane Cove LGA scope: 'Lane Cove' here means the federal Lane Cove Local Government Area (postcodes 2066 and the Greenwich part of 2065). Crows Nest (2065) and Castlecrag (2068) clinics are in the North Sydney and Willoughby LGAs respectively and are shown in 'Clinic inventory' as neighbouring context only.</t>
        </is>
      </c>
    </row>
    <row r="23" ht="45" customHeight="1" s="90">
      <c r="A23" s="97" t="inlineStr">
        <is>
          <t>•</t>
        </is>
      </c>
      <c r="B23" s="94" t="inlineStr">
        <is>
          <t>AIHW LGA bulk-billing rates are residence-based (the patient's home LGA), not the clinic's location. They cover all GP non-referred attendances claimed under Medicare. Telehealth claimed under MBS is included. The series typically lags ~2 months; Jan 2026 is the latest publication at this build date.</t>
        </is>
      </c>
    </row>
    <row r="24" ht="45" customHeight="1" s="90">
      <c r="A24" s="97" t="inlineStr">
        <is>
          <t>•</t>
        </is>
      </c>
      <c r="B24" s="94" t="inlineStr">
        <is>
          <t>HWD NHWDS GP headcount is workplace-basis (principal place of practice). It captures practising and training GPs but is a count not an FTE; one full-time and one one-day-a-week GP are both 1.0.</t>
        </is>
      </c>
    </row>
    <row r="25" ht="45" customHeight="1" s="90">
      <c r="A25" s="97" t="inlineStr">
        <is>
          <t>•</t>
        </is>
      </c>
      <c r="B25" s="94" t="inlineStr">
        <is>
          <t>ABS Patient Experience Survey visit-counts are recall-based (last 12 months), banded ('1 / 2-3 / 4-11 / 12+'), and asked of persons aged 15+. Children's visit rates are AIHW Medicare-attendance benchmarks (PES does not cover under-15s).</t>
        </is>
      </c>
    </row>
    <row r="26" ht="45" customHeight="1" s="90">
      <c r="A26" s="97" t="inlineStr">
        <is>
          <t>•</t>
        </is>
      </c>
      <c r="B26" s="94" t="inlineStr">
        <is>
          <t>NHSD billing labels (Bulk Billing Only / Mixed Billing / Fees Apply) are clinic self-classifications and do not always match the website fee schedule. Where they conflict, this workbook uses the website quote (column 'website_billing_quote' on the Clinic inventory sheet) as the source of truth.</t>
        </is>
      </c>
    </row>
    <row r="27" ht="45" customHeight="1" s="90">
      <c r="A27" s="97" t="inlineStr">
        <is>
          <t>•</t>
        </is>
      </c>
      <c r="B27" s="94" t="inlineStr">
        <is>
          <t>Cleanbill 2026 Blue Report fully-bulk-billing clinic share is national; postcode 2066 averages cited in the article (1 of 6 clinics, $83 std / $142 long) are from Cleanbill's online clinic finder accessed January 2026.</t>
        </is>
      </c>
    </row>
    <row r="28" ht="45" customHeight="1" s="90">
      <c r="A28" s="97" t="inlineStr">
        <is>
          <t>•</t>
        </is>
      </c>
      <c r="B28" s="94" t="inlineStr">
        <is>
          <t>Out-of-pocket of $49.32 used in 'Cost scenarios' is the Northern Sydney PHN mean OOP at non-fully-bulk-billing GP-NRA clinics for the December 2025 quarter (Department of Health Medicare Quarterly Statistics).</t>
        </is>
      </c>
    </row>
    <row r="29" ht="45" customHeight="1" s="90">
      <c r="A29" s="97" t="inlineStr">
        <is>
          <t>•</t>
        </is>
      </c>
      <c r="B29" s="94" t="inlineStr">
        <is>
          <t>All dollars are AUD nominal at the time of data collection. No CPI adjustment applied.</t>
        </is>
      </c>
    </row>
  </sheetData>
  <mergeCells count="1">
    <mergeCell ref="A1:B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10.xml><?xml version="1.0" encoding="utf-8"?>
<worksheet xmlns="http://schemas.openxmlformats.org/spreadsheetml/2006/main">
  <sheetPr filterMode="0">
    <outlinePr summaryBelow="1" summaryRight="1"/>
    <pageSetUpPr fitToPage="0"/>
  </sheetPr>
  <dimension ref="A1:H235"/>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40" customWidth="1" style="89" min="1" max="1"/>
    <col width="16" customWidth="1" style="89" min="2" max="2"/>
    <col width="22" customWidth="1" style="89" min="3" max="4"/>
    <col width="20" customWidth="1" style="89" min="5" max="5"/>
    <col width="50" customWidth="1" style="89" min="6" max="6"/>
    <col width="22" customWidth="1" style="89" min="7" max="7"/>
    <col width="18" customWidth="1" style="89" min="8" max="8"/>
  </cols>
  <sheetData>
    <row r="1" ht="17.25" customHeight="1" s="90">
      <c r="A1" s="138" t="inlineStr">
        <is>
          <t>Lane Cove vs Greater Sydney / NSW / Australia — Benchmarks</t>
        </is>
      </c>
    </row>
    <row r="2" ht="15" customHeight="1" s="90">
      <c r="A2" s="139" t="inlineStr">
        <is>
          <t>How Lane Cove compares against the broader national distribution on bulk-billing rates, GP density, and out-of-pocket cost.</t>
        </is>
      </c>
    </row>
    <row r="3" ht="15" customHeight="1" s="90">
      <c r="A3" s="139" t="inlineStr">
        <is>
          <t>Generated 2026-04-25 (v3-A). All figures are publicly published; sources cited inline + in Sources sheet.</t>
        </is>
      </c>
    </row>
    <row r="5" ht="17.25" customHeight="1" s="90">
      <c r="A5" s="138" t="inlineStr">
        <is>
          <t>1. Bulk-billing rate — Lane Cove vs benchmarks (latest month)</t>
        </is>
      </c>
    </row>
    <row r="6" ht="15" customHeight="1" s="90">
      <c r="A6" s="139" t="inlineStr">
        <is>
          <t>Source: AIHW HWE-97 (Table 1 = Australia, Table 2 = NSW state total, Table 3 = LGAs aggregated for Greater Sydney). Latest month = Jan 2026.</t>
        </is>
      </c>
    </row>
    <row r="8" ht="23.25" customHeight="1" s="90">
      <c r="A8" s="140" t="inlineStr">
        <is>
          <t>Geography</t>
        </is>
      </c>
      <c r="B8" s="140" t="inlineStr">
        <is>
          <t>Latest month</t>
        </is>
      </c>
      <c r="C8" s="140" t="inlineStr">
        <is>
          <t>Bulk-billed % of GP services</t>
        </is>
      </c>
      <c r="D8" s="140" t="inlineStr">
        <is>
          <t>Bulk-billed services count</t>
        </is>
      </c>
      <c r="E8" s="140" t="inlineStr">
        <is>
          <t>Source ID</t>
        </is>
      </c>
      <c r="F8" s="140" t="inlineStr">
        <is>
          <t>Method note</t>
        </is>
      </c>
    </row>
    <row r="9" ht="15" customHeight="1" s="90">
      <c r="A9" s="141" t="inlineStr">
        <is>
          <t>Lane Cove</t>
        </is>
      </c>
      <c r="B9" s="141" t="inlineStr">
        <is>
          <t>2026-01</t>
        </is>
      </c>
      <c r="C9" s="142" t="n">
        <v>0.67061</v>
      </c>
      <c r="D9" s="143" t="n">
        <v>10341</v>
      </c>
      <c r="E9" s="141" t="inlineStr">
        <is>
          <t>AIHW-1</t>
        </is>
      </c>
      <c r="F9" s="144" t="inlineStr">
        <is>
          <t>AIHW Table 3, Total/Total/Bulk-billing rate.</t>
        </is>
      </c>
    </row>
    <row r="10" ht="34.5" customHeight="1" s="90">
      <c r="A10" s="145" t="inlineStr">
        <is>
          <t>Greater Sydney</t>
        </is>
      </c>
      <c r="B10" s="145" t="inlineStr">
        <is>
          <t>2026-01</t>
        </is>
      </c>
      <c r="C10" s="146" t="n">
        <v>0.86498</v>
      </c>
      <c r="D10" s="147" t="n">
        <v>2175859</v>
      </c>
      <c r="E10" s="145" t="inlineStr">
        <is>
          <t>AIHW-1</t>
        </is>
      </c>
      <c r="F10" s="148" t="inlineStr">
        <is>
          <t>Computed: weighted average of 33 GSYD LGAs (ABS GCCSA 1GSYD, ASGS Edition 3, 2021). Wollondilly excluded per ASGS Edition 3.</t>
        </is>
      </c>
    </row>
    <row r="11" ht="15" customHeight="1" s="90">
      <c r="A11" s="145" t="inlineStr">
        <is>
          <t>NSW</t>
        </is>
      </c>
      <c r="B11" s="145" t="inlineStr">
        <is>
          <t>2026-01</t>
        </is>
      </c>
      <c r="C11" s="146" t="n">
        <v>0.85197</v>
      </c>
      <c r="D11" s="147" t="n">
        <v>3290190</v>
      </c>
      <c r="E11" s="145" t="inlineStr">
        <is>
          <t>AIHW-1</t>
        </is>
      </c>
      <c r="F11" s="148" t="inlineStr">
        <is>
          <t>AIHW Table 2, NSW/Total/Total/Bulk-billing rate.</t>
        </is>
      </c>
    </row>
    <row r="12" ht="15" customHeight="1" s="90">
      <c r="A12" s="145" t="inlineStr">
        <is>
          <t>Australia</t>
        </is>
      </c>
      <c r="B12" s="145" t="inlineStr">
        <is>
          <t>2026-01</t>
        </is>
      </c>
      <c r="C12" s="146" t="n">
        <v>0.81358</v>
      </c>
      <c r="D12" s="147" t="n">
        <v>9824215</v>
      </c>
      <c r="E12" s="145" t="inlineStr">
        <is>
          <t>AIHW-1</t>
        </is>
      </c>
      <c r="F12" s="148" t="inlineStr">
        <is>
          <t>AIHW Table 1, Total/Total/Bulk-billing rate.</t>
        </is>
      </c>
    </row>
    <row r="14" ht="15" customHeight="1" s="90">
      <c r="A14" s="102" t="inlineStr">
        <is>
          <t>Lane Cove gap vs Australia (Jan 2026):</t>
        </is>
      </c>
      <c r="C14" s="149" t="n">
        <v>-0.14297</v>
      </c>
    </row>
    <row r="15" ht="15" customHeight="1" s="90">
      <c r="A15" s="102" t="inlineStr">
        <is>
          <t>Lane Cove gap vs Greater Sydney (Jan 2026):</t>
        </is>
      </c>
      <c r="C15" s="149" t="n">
        <v>-0.19437</v>
      </c>
    </row>
    <row r="16" ht="15" customHeight="1" s="90">
      <c r="A16" s="102" t="inlineStr">
        <is>
          <t>Lane Cove gap vs NSW (Jan 2026):</t>
        </is>
      </c>
      <c r="C16" s="149" t="n">
        <v>-0.18136</v>
      </c>
    </row>
    <row r="18" ht="17.25" customHeight="1" s="90">
      <c r="A18" s="138" t="inlineStr">
        <is>
          <t>2. Bulk-billing rate — full time series (Jan 2023 → Jan 2026)</t>
        </is>
      </c>
    </row>
    <row r="19" ht="15" customHeight="1" s="90">
      <c r="A19" s="139" t="inlineStr">
        <is>
          <t>37 monthly observations × 4 geographies = 148 rows. Long format suitable for charting.</t>
        </is>
      </c>
    </row>
    <row r="21" ht="15" customHeight="1" s="90">
      <c r="A21" s="150" t="inlineStr">
        <is>
          <t>Geography</t>
        </is>
      </c>
      <c r="B21" s="150" t="inlineStr">
        <is>
          <t>Month</t>
        </is>
      </c>
      <c r="C21" s="150" t="inlineStr">
        <is>
          <t>Bulk-billed %</t>
        </is>
      </c>
      <c r="D21" s="150" t="inlineStr">
        <is>
          <t>Services count</t>
        </is>
      </c>
      <c r="E21" s="150" t="inlineStr">
        <is>
          <t>Source ID</t>
        </is>
      </c>
    </row>
    <row r="22" ht="15" customHeight="1" s="90">
      <c r="A22" s="151" t="inlineStr">
        <is>
          <t>Lane Cove</t>
        </is>
      </c>
      <c r="B22" s="151" t="inlineStr">
        <is>
          <t>2023-01</t>
        </is>
      </c>
      <c r="C22" s="152" t="n">
        <v>0.68953</v>
      </c>
      <c r="D22" s="153" t="n">
        <v>10467</v>
      </c>
      <c r="E22" s="151" t="inlineStr">
        <is>
          <t>AIHW-1</t>
        </is>
      </c>
    </row>
    <row r="23" ht="15" customHeight="1" s="90">
      <c r="A23" s="151" t="inlineStr">
        <is>
          <t>Lane Cove</t>
        </is>
      </c>
      <c r="B23" s="151" t="inlineStr">
        <is>
          <t>2023-02</t>
        </is>
      </c>
      <c r="C23" s="152" t="n">
        <v>0.69511</v>
      </c>
      <c r="D23" s="153" t="n">
        <v>11965</v>
      </c>
      <c r="E23" s="151" t="inlineStr">
        <is>
          <t>AIHW-1</t>
        </is>
      </c>
    </row>
    <row r="24" ht="15" customHeight="1" s="90">
      <c r="A24" s="151" t="inlineStr">
        <is>
          <t>Lane Cove</t>
        </is>
      </c>
      <c r="B24" s="151" t="inlineStr">
        <is>
          <t>2023-03</t>
        </is>
      </c>
      <c r="C24" s="152" t="n">
        <v>0.70135</v>
      </c>
      <c r="D24" s="153" t="n">
        <v>14238</v>
      </c>
      <c r="E24" s="151" t="inlineStr">
        <is>
          <t>AIHW-1</t>
        </is>
      </c>
    </row>
    <row r="25" ht="15" customHeight="1" s="90">
      <c r="A25" s="151" t="inlineStr">
        <is>
          <t>Lane Cove</t>
        </is>
      </c>
      <c r="B25" s="151" t="inlineStr">
        <is>
          <t>2023-04</t>
        </is>
      </c>
      <c r="C25" s="152" t="n">
        <v>0.71729</v>
      </c>
      <c r="D25" s="153" t="n">
        <v>12384</v>
      </c>
      <c r="E25" s="151" t="inlineStr">
        <is>
          <t>AIHW-1</t>
        </is>
      </c>
    </row>
    <row r="26" ht="15" customHeight="1" s="90">
      <c r="A26" s="151" t="inlineStr">
        <is>
          <t>Lane Cove</t>
        </is>
      </c>
      <c r="B26" s="151" t="inlineStr">
        <is>
          <t>2023-05</t>
        </is>
      </c>
      <c r="C26" s="152" t="n">
        <v>0.70756</v>
      </c>
      <c r="D26" s="153" t="n">
        <v>15485</v>
      </c>
      <c r="E26" s="151" t="inlineStr">
        <is>
          <t>AIHW-1</t>
        </is>
      </c>
    </row>
    <row r="27" ht="15" customHeight="1" s="90">
      <c r="A27" s="151" t="inlineStr">
        <is>
          <t>Lane Cove</t>
        </is>
      </c>
      <c r="B27" s="151" t="inlineStr">
        <is>
          <t>2023-06</t>
        </is>
      </c>
      <c r="C27" s="152" t="n">
        <v>0.65837</v>
      </c>
      <c r="D27" s="153" t="n">
        <v>12209</v>
      </c>
      <c r="E27" s="151" t="inlineStr">
        <is>
          <t>AIHW-1</t>
        </is>
      </c>
    </row>
    <row r="28" ht="15" customHeight="1" s="90">
      <c r="A28" s="151" t="inlineStr">
        <is>
          <t>Lane Cove</t>
        </is>
      </c>
      <c r="B28" s="151" t="inlineStr">
        <is>
          <t>2023-07</t>
        </is>
      </c>
      <c r="C28" s="152" t="n">
        <v>0.64857</v>
      </c>
      <c r="D28" s="153" t="n">
        <v>11269</v>
      </c>
      <c r="E28" s="151" t="inlineStr">
        <is>
          <t>AIHW-1</t>
        </is>
      </c>
    </row>
    <row r="29" ht="15" customHeight="1" s="90">
      <c r="A29" s="151" t="inlineStr">
        <is>
          <t>Lane Cove</t>
        </is>
      </c>
      <c r="B29" s="151" t="inlineStr">
        <is>
          <t>2023-08</t>
        </is>
      </c>
      <c r="C29" s="152" t="n">
        <v>0.64011</v>
      </c>
      <c r="D29" s="153" t="n">
        <v>11868</v>
      </c>
      <c r="E29" s="151" t="inlineStr">
        <is>
          <t>AIHW-1</t>
        </is>
      </c>
    </row>
    <row r="30" ht="15" customHeight="1" s="90">
      <c r="A30" s="151" t="inlineStr">
        <is>
          <t>Lane Cove</t>
        </is>
      </c>
      <c r="B30" s="151" t="inlineStr">
        <is>
          <t>2023-09</t>
        </is>
      </c>
      <c r="C30" s="152" t="n">
        <v>0.64349</v>
      </c>
      <c r="D30" s="153" t="n">
        <v>10945</v>
      </c>
      <c r="E30" s="151" t="inlineStr">
        <is>
          <t>AIHW-1</t>
        </is>
      </c>
    </row>
    <row r="31" ht="15" customHeight="1" s="90">
      <c r="A31" s="151" t="inlineStr">
        <is>
          <t>Lane Cove</t>
        </is>
      </c>
      <c r="B31" s="151" t="inlineStr">
        <is>
          <t>2023-10</t>
        </is>
      </c>
      <c r="C31" s="152" t="n">
        <v>0.63195</v>
      </c>
      <c r="D31" s="153" t="n">
        <v>10707</v>
      </c>
      <c r="E31" s="151" t="inlineStr">
        <is>
          <t>AIHW-1</t>
        </is>
      </c>
    </row>
    <row r="32" ht="15" customHeight="1" s="90">
      <c r="A32" s="151" t="inlineStr">
        <is>
          <t>Lane Cove</t>
        </is>
      </c>
      <c r="B32" s="151" t="inlineStr">
        <is>
          <t>2023-11</t>
        </is>
      </c>
      <c r="C32" s="152" t="n">
        <v>0.64078</v>
      </c>
      <c r="D32" s="153" t="n">
        <v>11566</v>
      </c>
      <c r="E32" s="151" t="inlineStr">
        <is>
          <t>AIHW-1</t>
        </is>
      </c>
    </row>
    <row r="33" ht="15" customHeight="1" s="90">
      <c r="A33" s="151" t="inlineStr">
        <is>
          <t>Lane Cove</t>
        </is>
      </c>
      <c r="B33" s="151" t="inlineStr">
        <is>
          <t>2023-12</t>
        </is>
      </c>
      <c r="C33" s="152" t="n">
        <v>0.66083</v>
      </c>
      <c r="D33" s="153" t="n">
        <v>10109</v>
      </c>
      <c r="E33" s="151" t="inlineStr">
        <is>
          <t>AIHW-1</t>
        </is>
      </c>
    </row>
    <row r="34" ht="15" customHeight="1" s="90">
      <c r="A34" s="151" t="inlineStr">
        <is>
          <t>Lane Cove</t>
        </is>
      </c>
      <c r="B34" s="151" t="inlineStr">
        <is>
          <t>2024-01</t>
        </is>
      </c>
      <c r="C34" s="152" t="n">
        <v>0.63388</v>
      </c>
      <c r="D34" s="153" t="n">
        <v>10430</v>
      </c>
      <c r="E34" s="151" t="inlineStr">
        <is>
          <t>AIHW-1</t>
        </is>
      </c>
    </row>
    <row r="35" ht="15" customHeight="1" s="90">
      <c r="A35" s="151" t="inlineStr">
        <is>
          <t>Lane Cove</t>
        </is>
      </c>
      <c r="B35" s="151" t="inlineStr">
        <is>
          <t>2024-02</t>
        </is>
      </c>
      <c r="C35" s="152" t="n">
        <v>0.64169</v>
      </c>
      <c r="D35" s="153" t="n">
        <v>11351</v>
      </c>
      <c r="E35" s="151" t="inlineStr">
        <is>
          <t>AIHW-1</t>
        </is>
      </c>
    </row>
    <row r="36" ht="15" customHeight="1" s="90">
      <c r="A36" s="151" t="inlineStr">
        <is>
          <t>Lane Cove</t>
        </is>
      </c>
      <c r="B36" s="151" t="inlineStr">
        <is>
          <t>2024-03</t>
        </is>
      </c>
      <c r="C36" s="152" t="n">
        <v>0.64551</v>
      </c>
      <c r="D36" s="153" t="n">
        <v>11417</v>
      </c>
      <c r="E36" s="151" t="inlineStr">
        <is>
          <t>AIHW-1</t>
        </is>
      </c>
    </row>
    <row r="37" ht="15" customHeight="1" s="90">
      <c r="A37" s="151" t="inlineStr">
        <is>
          <t>Lane Cove</t>
        </is>
      </c>
      <c r="B37" s="151" t="inlineStr">
        <is>
          <t>2024-04</t>
        </is>
      </c>
      <c r="C37" s="152" t="n">
        <v>0.68436</v>
      </c>
      <c r="D37" s="153" t="n">
        <v>13180</v>
      </c>
      <c r="E37" s="151" t="inlineStr">
        <is>
          <t>AIHW-1</t>
        </is>
      </c>
    </row>
    <row r="38" ht="15" customHeight="1" s="90">
      <c r="A38" s="151" t="inlineStr">
        <is>
          <t>Lane Cove</t>
        </is>
      </c>
      <c r="B38" s="151" t="inlineStr">
        <is>
          <t>2024-05</t>
        </is>
      </c>
      <c r="C38" s="152" t="n">
        <v>0.68023</v>
      </c>
      <c r="D38" s="153" t="n">
        <v>14785</v>
      </c>
      <c r="E38" s="151" t="inlineStr">
        <is>
          <t>AIHW-1</t>
        </is>
      </c>
    </row>
    <row r="39" ht="15" customHeight="1" s="90">
      <c r="A39" s="151" t="inlineStr">
        <is>
          <t>Lane Cove</t>
        </is>
      </c>
      <c r="B39" s="151" t="inlineStr">
        <is>
          <t>2024-06</t>
        </is>
      </c>
      <c r="C39" s="152" t="n">
        <v>0.67177</v>
      </c>
      <c r="D39" s="153" t="n">
        <v>12224</v>
      </c>
      <c r="E39" s="151" t="inlineStr">
        <is>
          <t>AIHW-1</t>
        </is>
      </c>
    </row>
    <row r="40" ht="15" customHeight="1" s="90">
      <c r="A40" s="151" t="inlineStr">
        <is>
          <t>Lane Cove</t>
        </is>
      </c>
      <c r="B40" s="151" t="inlineStr">
        <is>
          <t>2024-07</t>
        </is>
      </c>
      <c r="C40" s="152" t="n">
        <v>0.6584</v>
      </c>
      <c r="D40" s="153" t="n">
        <v>12603</v>
      </c>
      <c r="E40" s="151" t="inlineStr">
        <is>
          <t>AIHW-1</t>
        </is>
      </c>
    </row>
    <row r="41" ht="15" customHeight="1" s="90">
      <c r="A41" s="151" t="inlineStr">
        <is>
          <t>Lane Cove</t>
        </is>
      </c>
      <c r="B41" s="151" t="inlineStr">
        <is>
          <t>2024-08</t>
        </is>
      </c>
      <c r="C41" s="152" t="n">
        <v>0.6585299999999999</v>
      </c>
      <c r="D41" s="153" t="n">
        <v>12644</v>
      </c>
      <c r="E41" s="151" t="inlineStr">
        <is>
          <t>AIHW-1</t>
        </is>
      </c>
    </row>
    <row r="42" ht="15" customHeight="1" s="90">
      <c r="A42" s="151" t="inlineStr">
        <is>
          <t>Lane Cove</t>
        </is>
      </c>
      <c r="B42" s="151" t="inlineStr">
        <is>
          <t>2024-09</t>
        </is>
      </c>
      <c r="C42" s="152" t="n">
        <v>0.6476499999999999</v>
      </c>
      <c r="D42" s="153" t="n">
        <v>11274</v>
      </c>
      <c r="E42" s="151" t="inlineStr">
        <is>
          <t>AIHW-1</t>
        </is>
      </c>
    </row>
    <row r="43" ht="15" customHeight="1" s="90">
      <c r="A43" s="151" t="inlineStr">
        <is>
          <t>Lane Cove</t>
        </is>
      </c>
      <c r="B43" s="151" t="inlineStr">
        <is>
          <t>2024-10</t>
        </is>
      </c>
      <c r="C43" s="152" t="n">
        <v>0.64881</v>
      </c>
      <c r="D43" s="153" t="n">
        <v>11647</v>
      </c>
      <c r="E43" s="151" t="inlineStr">
        <is>
          <t>AIHW-1</t>
        </is>
      </c>
    </row>
    <row r="44" ht="15" customHeight="1" s="90">
      <c r="A44" s="151" t="inlineStr">
        <is>
          <t>Lane Cove</t>
        </is>
      </c>
      <c r="B44" s="151" t="inlineStr">
        <is>
          <t>2024-11</t>
        </is>
      </c>
      <c r="C44" s="152" t="n">
        <v>0.65226</v>
      </c>
      <c r="D44" s="153" t="n">
        <v>11855</v>
      </c>
      <c r="E44" s="151" t="inlineStr">
        <is>
          <t>AIHW-1</t>
        </is>
      </c>
    </row>
    <row r="45" ht="15" customHeight="1" s="90">
      <c r="A45" s="151" t="inlineStr">
        <is>
          <t>Lane Cove</t>
        </is>
      </c>
      <c r="B45" s="151" t="inlineStr">
        <is>
          <t>2024-12</t>
        </is>
      </c>
      <c r="C45" s="152" t="n">
        <v>0.65661</v>
      </c>
      <c r="D45" s="153" t="n">
        <v>10533</v>
      </c>
      <c r="E45" s="151" t="inlineStr">
        <is>
          <t>AIHW-1</t>
        </is>
      </c>
    </row>
    <row r="46" ht="15" customHeight="1" s="90">
      <c r="A46" s="151" t="inlineStr">
        <is>
          <t>Lane Cove</t>
        </is>
      </c>
      <c r="B46" s="151" t="inlineStr">
        <is>
          <t>2025-01</t>
        </is>
      </c>
      <c r="C46" s="152" t="n">
        <v>0.64742</v>
      </c>
      <c r="D46" s="153" t="n">
        <v>10692</v>
      </c>
      <c r="E46" s="151" t="inlineStr">
        <is>
          <t>AIHW-1</t>
        </is>
      </c>
    </row>
    <row r="47" ht="15" customHeight="1" s="90">
      <c r="A47" s="151" t="inlineStr">
        <is>
          <t>Lane Cove</t>
        </is>
      </c>
      <c r="B47" s="151" t="inlineStr">
        <is>
          <t>2025-02</t>
        </is>
      </c>
      <c r="C47" s="152" t="n">
        <v>0.66214</v>
      </c>
      <c r="D47" s="153" t="n">
        <v>11767</v>
      </c>
      <c r="E47" s="151" t="inlineStr">
        <is>
          <t>AIHW-1</t>
        </is>
      </c>
    </row>
    <row r="48" ht="15" customHeight="1" s="90">
      <c r="A48" s="151" t="inlineStr">
        <is>
          <t>Lane Cove</t>
        </is>
      </c>
      <c r="B48" s="151" t="inlineStr">
        <is>
          <t>2025-03</t>
        </is>
      </c>
      <c r="C48" s="152" t="n">
        <v>0.66631</v>
      </c>
      <c r="D48" s="153" t="n">
        <v>12851</v>
      </c>
      <c r="E48" s="151" t="inlineStr">
        <is>
          <t>AIHW-1</t>
        </is>
      </c>
    </row>
    <row r="49" ht="15" customHeight="1" s="90">
      <c r="A49" s="151" t="inlineStr">
        <is>
          <t>Lane Cove</t>
        </is>
      </c>
      <c r="B49" s="151" t="inlineStr">
        <is>
          <t>2025-04</t>
        </is>
      </c>
      <c r="C49" s="152" t="n">
        <v>0.70229</v>
      </c>
      <c r="D49" s="153" t="n">
        <v>13325</v>
      </c>
      <c r="E49" s="151" t="inlineStr">
        <is>
          <t>AIHW-1</t>
        </is>
      </c>
    </row>
    <row r="50" ht="15" customHeight="1" s="90">
      <c r="A50" s="151" t="inlineStr">
        <is>
          <t>Lane Cove</t>
        </is>
      </c>
      <c r="B50" s="151" t="inlineStr">
        <is>
          <t>2025-05</t>
        </is>
      </c>
      <c r="C50" s="152" t="n">
        <v>0.70238</v>
      </c>
      <c r="D50" s="153" t="n">
        <v>14850</v>
      </c>
      <c r="E50" s="151" t="inlineStr">
        <is>
          <t>AIHW-1</t>
        </is>
      </c>
    </row>
    <row r="51" ht="15" customHeight="1" s="90">
      <c r="A51" s="151" t="inlineStr">
        <is>
          <t>Lane Cove</t>
        </is>
      </c>
      <c r="B51" s="151" t="inlineStr">
        <is>
          <t>2025-06</t>
        </is>
      </c>
      <c r="C51" s="152" t="n">
        <v>0.6777</v>
      </c>
      <c r="D51" s="153" t="n">
        <v>12541</v>
      </c>
      <c r="E51" s="151" t="inlineStr">
        <is>
          <t>AIHW-1</t>
        </is>
      </c>
    </row>
    <row r="52" ht="15" customHeight="1" s="90">
      <c r="A52" s="151" t="inlineStr">
        <is>
          <t>Lane Cove</t>
        </is>
      </c>
      <c r="B52" s="151" t="inlineStr">
        <is>
          <t>2025-07</t>
        </is>
      </c>
      <c r="C52" s="152" t="n">
        <v>0.65017</v>
      </c>
      <c r="D52" s="153" t="n">
        <v>11627</v>
      </c>
      <c r="E52" s="151" t="inlineStr">
        <is>
          <t>AIHW-1</t>
        </is>
      </c>
    </row>
    <row r="53" ht="15" customHeight="1" s="90">
      <c r="A53" s="151" t="inlineStr">
        <is>
          <t>Lane Cove</t>
        </is>
      </c>
      <c r="B53" s="151" t="inlineStr">
        <is>
          <t>2025-08</t>
        </is>
      </c>
      <c r="C53" s="152" t="n">
        <v>0.65164</v>
      </c>
      <c r="D53" s="153" t="n">
        <v>11614</v>
      </c>
      <c r="E53" s="151" t="inlineStr">
        <is>
          <t>AIHW-1</t>
        </is>
      </c>
    </row>
    <row r="54" ht="15" customHeight="1" s="90">
      <c r="A54" s="151" t="inlineStr">
        <is>
          <t>Lane Cove</t>
        </is>
      </c>
      <c r="B54" s="151" t="inlineStr">
        <is>
          <t>2025-09</t>
        </is>
      </c>
      <c r="C54" s="152" t="n">
        <v>0.64498</v>
      </c>
      <c r="D54" s="153" t="n">
        <v>11628</v>
      </c>
      <c r="E54" s="151" t="inlineStr">
        <is>
          <t>AIHW-1</t>
        </is>
      </c>
    </row>
    <row r="55" ht="15" customHeight="1" s="90">
      <c r="A55" s="151" t="inlineStr">
        <is>
          <t>Lane Cove</t>
        </is>
      </c>
      <c r="B55" s="151" t="inlineStr">
        <is>
          <t>2025-10</t>
        </is>
      </c>
      <c r="C55" s="152" t="n">
        <v>0.64356</v>
      </c>
      <c r="D55" s="153" t="n">
        <v>11290</v>
      </c>
      <c r="E55" s="151" t="inlineStr">
        <is>
          <t>AIHW-1</t>
        </is>
      </c>
    </row>
    <row r="56" ht="15" customHeight="1" s="90">
      <c r="A56" s="151" t="inlineStr">
        <is>
          <t>Lane Cove</t>
        </is>
      </c>
      <c r="B56" s="151" t="inlineStr">
        <is>
          <t>2025-11</t>
        </is>
      </c>
      <c r="C56" s="152" t="n">
        <v>0.66775</v>
      </c>
      <c r="D56" s="153" t="n">
        <v>11072</v>
      </c>
      <c r="E56" s="151" t="inlineStr">
        <is>
          <t>AIHW-1</t>
        </is>
      </c>
    </row>
    <row r="57" ht="15" customHeight="1" s="90">
      <c r="A57" s="151" t="inlineStr">
        <is>
          <t>Lane Cove</t>
        </is>
      </c>
      <c r="B57" s="151" t="inlineStr">
        <is>
          <t>2025-12</t>
        </is>
      </c>
      <c r="C57" s="152" t="n">
        <v>0.67852</v>
      </c>
      <c r="D57" s="153" t="n">
        <v>10645</v>
      </c>
      <c r="E57" s="151" t="inlineStr">
        <is>
          <t>AIHW-1</t>
        </is>
      </c>
    </row>
    <row r="58" ht="15" customHeight="1" s="90">
      <c r="A58" s="151" t="inlineStr">
        <is>
          <t>Lane Cove</t>
        </is>
      </c>
      <c r="B58" s="151" t="inlineStr">
        <is>
          <t>2026-01</t>
        </is>
      </c>
      <c r="C58" s="152" t="n">
        <v>0.67061</v>
      </c>
      <c r="D58" s="153" t="n">
        <v>10341</v>
      </c>
      <c r="E58" s="151" t="inlineStr">
        <is>
          <t>AIHW-1</t>
        </is>
      </c>
    </row>
    <row r="59" ht="15" customHeight="1" s="90">
      <c r="A59" s="89" t="inlineStr">
        <is>
          <t>Greater Sydney</t>
        </is>
      </c>
      <c r="B59" s="89" t="inlineStr">
        <is>
          <t>2023-01</t>
        </is>
      </c>
      <c r="C59" s="125" t="n">
        <v>0.86192</v>
      </c>
      <c r="D59" s="154" t="n">
        <v>2239103</v>
      </c>
      <c r="E59" s="89" t="inlineStr">
        <is>
          <t>AIHW-1</t>
        </is>
      </c>
    </row>
    <row r="60" ht="15" customHeight="1" s="90">
      <c r="A60" s="89" t="inlineStr">
        <is>
          <t>Greater Sydney</t>
        </is>
      </c>
      <c r="B60" s="89" t="inlineStr">
        <is>
          <t>2023-02</t>
        </is>
      </c>
      <c r="C60" s="125" t="n">
        <v>0.86152</v>
      </c>
      <c r="D60" s="154" t="n">
        <v>2425586</v>
      </c>
      <c r="E60" s="89" t="inlineStr">
        <is>
          <t>AIHW-1</t>
        </is>
      </c>
    </row>
    <row r="61" ht="15" customHeight="1" s="90">
      <c r="A61" s="89" t="inlineStr">
        <is>
          <t>Greater Sydney</t>
        </is>
      </c>
      <c r="B61" s="89" t="inlineStr">
        <is>
          <t>2023-03</t>
        </is>
      </c>
      <c r="C61" s="125" t="n">
        <v>0.86382</v>
      </c>
      <c r="D61" s="154" t="n">
        <v>2824137</v>
      </c>
      <c r="E61" s="89" t="inlineStr">
        <is>
          <t>AIHW-1</t>
        </is>
      </c>
    </row>
    <row r="62" ht="15" customHeight="1" s="90">
      <c r="A62" s="89" t="inlineStr">
        <is>
          <t>Greater Sydney</t>
        </is>
      </c>
      <c r="B62" s="89" t="inlineStr">
        <is>
          <t>2023-04</t>
        </is>
      </c>
      <c r="C62" s="125" t="n">
        <v>0.87215</v>
      </c>
      <c r="D62" s="154" t="n">
        <v>2423405</v>
      </c>
      <c r="E62" s="89" t="inlineStr">
        <is>
          <t>AIHW-1</t>
        </is>
      </c>
    </row>
    <row r="63" ht="15" customHeight="1" s="90">
      <c r="A63" s="89" t="inlineStr">
        <is>
          <t>Greater Sydney</t>
        </is>
      </c>
      <c r="B63" s="89" t="inlineStr">
        <is>
          <t>2023-05</t>
        </is>
      </c>
      <c r="C63" s="125" t="n">
        <v>0.86715</v>
      </c>
      <c r="D63" s="154" t="n">
        <v>3022941</v>
      </c>
      <c r="E63" s="89" t="inlineStr">
        <is>
          <t>AIHW-1</t>
        </is>
      </c>
    </row>
    <row r="64" ht="15" customHeight="1" s="90">
      <c r="A64" s="89" t="inlineStr">
        <is>
          <t>Greater Sydney</t>
        </is>
      </c>
      <c r="B64" s="89" t="inlineStr">
        <is>
          <t>2023-06</t>
        </is>
      </c>
      <c r="C64" s="125" t="n">
        <v>0.85955</v>
      </c>
      <c r="D64" s="154" t="n">
        <v>2619311</v>
      </c>
      <c r="E64" s="89" t="inlineStr">
        <is>
          <t>AIHW-1</t>
        </is>
      </c>
    </row>
    <row r="65" ht="15" customHeight="1" s="90">
      <c r="A65" s="89" t="inlineStr">
        <is>
          <t>Greater Sydney</t>
        </is>
      </c>
      <c r="B65" s="89" t="inlineStr">
        <is>
          <t>2023-07</t>
        </is>
      </c>
      <c r="C65" s="125" t="n">
        <v>0.85211</v>
      </c>
      <c r="D65" s="154" t="n">
        <v>2509776</v>
      </c>
      <c r="E65" s="89" t="inlineStr">
        <is>
          <t>AIHW-1</t>
        </is>
      </c>
    </row>
    <row r="66" ht="15" customHeight="1" s="90">
      <c r="A66" s="89" t="inlineStr">
        <is>
          <t>Greater Sydney</t>
        </is>
      </c>
      <c r="B66" s="89" t="inlineStr">
        <is>
          <t>2023-08</t>
        </is>
      </c>
      <c r="C66" s="125" t="n">
        <v>0.8484</v>
      </c>
      <c r="D66" s="154" t="n">
        <v>2696976</v>
      </c>
      <c r="E66" s="89" t="inlineStr">
        <is>
          <t>AIHW-1</t>
        </is>
      </c>
    </row>
    <row r="67" ht="15" customHeight="1" s="90">
      <c r="A67" s="89" t="inlineStr">
        <is>
          <t>Greater Sydney</t>
        </is>
      </c>
      <c r="B67" s="89" t="inlineStr">
        <is>
          <t>2023-09</t>
        </is>
      </c>
      <c r="C67" s="125" t="n">
        <v>0.84727</v>
      </c>
      <c r="D67" s="154" t="n">
        <v>2446575</v>
      </c>
      <c r="E67" s="89" t="inlineStr">
        <is>
          <t>AIHW-1</t>
        </is>
      </c>
    </row>
    <row r="68" ht="15" customHeight="1" s="90">
      <c r="A68" s="89" t="inlineStr">
        <is>
          <t>Greater Sydney</t>
        </is>
      </c>
      <c r="B68" s="89" t="inlineStr">
        <is>
          <t>2023-10</t>
        </is>
      </c>
      <c r="C68" s="125" t="n">
        <v>0.83891</v>
      </c>
      <c r="D68" s="154" t="n">
        <v>2414980</v>
      </c>
      <c r="E68" s="89" t="inlineStr">
        <is>
          <t>AIHW-1</t>
        </is>
      </c>
    </row>
    <row r="69" ht="15" customHeight="1" s="90">
      <c r="A69" s="89" t="inlineStr">
        <is>
          <t>Greater Sydney</t>
        </is>
      </c>
      <c r="B69" s="89" t="inlineStr">
        <is>
          <t>2023-11</t>
        </is>
      </c>
      <c r="C69" s="125" t="n">
        <v>0.84414</v>
      </c>
      <c r="D69" s="154" t="n">
        <v>2537888</v>
      </c>
      <c r="E69" s="89" t="inlineStr">
        <is>
          <t>AIHW-1</t>
        </is>
      </c>
    </row>
    <row r="70" ht="15" customHeight="1" s="90">
      <c r="A70" s="89" t="inlineStr">
        <is>
          <t>Greater Sydney</t>
        </is>
      </c>
      <c r="B70" s="89" t="inlineStr">
        <is>
          <t>2023-12</t>
        </is>
      </c>
      <c r="C70" s="125" t="n">
        <v>0.8442499999999999</v>
      </c>
      <c r="D70" s="154" t="n">
        <v>2077228</v>
      </c>
      <c r="E70" s="89" t="inlineStr">
        <is>
          <t>AIHW-1</t>
        </is>
      </c>
    </row>
    <row r="71" ht="15" customHeight="1" s="90">
      <c r="A71" s="89" t="inlineStr">
        <is>
          <t>Greater Sydney</t>
        </is>
      </c>
      <c r="B71" s="89" t="inlineStr">
        <is>
          <t>2024-01</t>
        </is>
      </c>
      <c r="C71" s="125" t="n">
        <v>0.83961</v>
      </c>
      <c r="D71" s="154" t="n">
        <v>2310663</v>
      </c>
      <c r="E71" s="89" t="inlineStr">
        <is>
          <t>AIHW-1</t>
        </is>
      </c>
    </row>
    <row r="72" ht="15" customHeight="1" s="90">
      <c r="A72" s="89" t="inlineStr">
        <is>
          <t>Greater Sydney</t>
        </is>
      </c>
      <c r="B72" s="89" t="inlineStr">
        <is>
          <t>2024-02</t>
        </is>
      </c>
      <c r="C72" s="125" t="n">
        <v>0.84267</v>
      </c>
      <c r="D72" s="154" t="n">
        <v>2487425</v>
      </c>
      <c r="E72" s="89" t="inlineStr">
        <is>
          <t>AIHW-1</t>
        </is>
      </c>
    </row>
    <row r="73" ht="15" customHeight="1" s="90">
      <c r="A73" s="89" t="inlineStr">
        <is>
          <t>Greater Sydney</t>
        </is>
      </c>
      <c r="B73" s="89" t="inlineStr">
        <is>
          <t>2024-03</t>
        </is>
      </c>
      <c r="C73" s="125" t="n">
        <v>0.84658</v>
      </c>
      <c r="D73" s="154" t="n">
        <v>2486761</v>
      </c>
      <c r="E73" s="89" t="inlineStr">
        <is>
          <t>AIHW-1</t>
        </is>
      </c>
    </row>
    <row r="74" ht="15" customHeight="1" s="90">
      <c r="A74" s="89" t="inlineStr">
        <is>
          <t>Greater Sydney</t>
        </is>
      </c>
      <c r="B74" s="89" t="inlineStr">
        <is>
          <t>2024-04</t>
        </is>
      </c>
      <c r="C74" s="125" t="n">
        <v>0.85293</v>
      </c>
      <c r="D74" s="154" t="n">
        <v>2601235</v>
      </c>
      <c r="E74" s="89" t="inlineStr">
        <is>
          <t>AIHW-1</t>
        </is>
      </c>
    </row>
    <row r="75" ht="15" customHeight="1" s="90">
      <c r="A75" s="89" t="inlineStr">
        <is>
          <t>Greater Sydney</t>
        </is>
      </c>
      <c r="B75" s="89" t="inlineStr">
        <is>
          <t>2024-05</t>
        </is>
      </c>
      <c r="C75" s="125" t="n">
        <v>0.85509</v>
      </c>
      <c r="D75" s="154" t="n">
        <v>2959015</v>
      </c>
      <c r="E75" s="89" t="inlineStr">
        <is>
          <t>AIHW-1</t>
        </is>
      </c>
    </row>
    <row r="76" ht="15" customHeight="1" s="90">
      <c r="A76" s="89" t="inlineStr">
        <is>
          <t>Greater Sydney</t>
        </is>
      </c>
      <c r="B76" s="89" t="inlineStr">
        <is>
          <t>2024-06</t>
        </is>
      </c>
      <c r="C76" s="125" t="n">
        <v>0.85245</v>
      </c>
      <c r="D76" s="154" t="n">
        <v>2528437</v>
      </c>
      <c r="E76" s="89" t="inlineStr">
        <is>
          <t>AIHW-1</t>
        </is>
      </c>
    </row>
    <row r="77" ht="15" customHeight="1" s="90">
      <c r="A77" s="89" t="inlineStr">
        <is>
          <t>Greater Sydney</t>
        </is>
      </c>
      <c r="B77" s="89" t="inlineStr">
        <is>
          <t>2024-07</t>
        </is>
      </c>
      <c r="C77" s="125" t="n">
        <v>0.84668</v>
      </c>
      <c r="D77" s="154" t="n">
        <v>2733006</v>
      </c>
      <c r="E77" s="89" t="inlineStr">
        <is>
          <t>AIHW-1</t>
        </is>
      </c>
    </row>
    <row r="78" ht="15" customHeight="1" s="90">
      <c r="A78" s="89" t="inlineStr">
        <is>
          <t>Greater Sydney</t>
        </is>
      </c>
      <c r="B78" s="89" t="inlineStr">
        <is>
          <t>2024-08</t>
        </is>
      </c>
      <c r="C78" s="125" t="n">
        <v>0.84511</v>
      </c>
      <c r="D78" s="154" t="n">
        <v>2656858</v>
      </c>
      <c r="E78" s="89" t="inlineStr">
        <is>
          <t>AIHW-1</t>
        </is>
      </c>
    </row>
    <row r="79" ht="15" customHeight="1" s="90">
      <c r="A79" s="89" t="inlineStr">
        <is>
          <t>Greater Sydney</t>
        </is>
      </c>
      <c r="B79" s="89" t="inlineStr">
        <is>
          <t>2024-09</t>
        </is>
      </c>
      <c r="C79" s="125" t="n">
        <v>0.84535</v>
      </c>
      <c r="D79" s="154" t="n">
        <v>2500662</v>
      </c>
      <c r="E79" s="89" t="inlineStr">
        <is>
          <t>AIHW-1</t>
        </is>
      </c>
    </row>
    <row r="80" ht="15" customHeight="1" s="90">
      <c r="A80" s="89" t="inlineStr">
        <is>
          <t>Greater Sydney</t>
        </is>
      </c>
      <c r="B80" s="89" t="inlineStr">
        <is>
          <t>2024-10</t>
        </is>
      </c>
      <c r="C80" s="125" t="n">
        <v>0.84294</v>
      </c>
      <c r="D80" s="154" t="n">
        <v>2521505</v>
      </c>
      <c r="E80" s="89" t="inlineStr">
        <is>
          <t>AIHW-1</t>
        </is>
      </c>
    </row>
    <row r="81" ht="15" customHeight="1" s="90">
      <c r="A81" s="89" t="inlineStr">
        <is>
          <t>Greater Sydney</t>
        </is>
      </c>
      <c r="B81" s="89" t="inlineStr">
        <is>
          <t>2024-11</t>
        </is>
      </c>
      <c r="C81" s="125" t="n">
        <v>0.84058</v>
      </c>
      <c r="D81" s="154" t="n">
        <v>2476827</v>
      </c>
      <c r="E81" s="89" t="inlineStr">
        <is>
          <t>AIHW-1</t>
        </is>
      </c>
    </row>
    <row r="82" ht="15" customHeight="1" s="90">
      <c r="A82" s="89" t="inlineStr">
        <is>
          <t>Greater Sydney</t>
        </is>
      </c>
      <c r="B82" s="89" t="inlineStr">
        <is>
          <t>2024-12</t>
        </is>
      </c>
      <c r="C82" s="125" t="n">
        <v>0.83958</v>
      </c>
      <c r="D82" s="154" t="n">
        <v>2106692</v>
      </c>
      <c r="E82" s="89" t="inlineStr">
        <is>
          <t>AIHW-1</t>
        </is>
      </c>
    </row>
    <row r="83" ht="15" customHeight="1" s="90">
      <c r="A83" s="89" t="inlineStr">
        <is>
          <t>Greater Sydney</t>
        </is>
      </c>
      <c r="B83" s="89" t="inlineStr">
        <is>
          <t>2025-01</t>
        </is>
      </c>
      <c r="C83" s="125" t="n">
        <v>0.83539</v>
      </c>
      <c r="D83" s="154" t="n">
        <v>2264511</v>
      </c>
      <c r="E83" s="89" t="inlineStr">
        <is>
          <t>AIHW-1</t>
        </is>
      </c>
    </row>
    <row r="84" ht="15" customHeight="1" s="90">
      <c r="A84" s="89" t="inlineStr">
        <is>
          <t>Greater Sydney</t>
        </is>
      </c>
      <c r="B84" s="89" t="inlineStr">
        <is>
          <t>2025-02</t>
        </is>
      </c>
      <c r="C84" s="125" t="n">
        <v>0.84022</v>
      </c>
      <c r="D84" s="154" t="n">
        <v>2422958</v>
      </c>
      <c r="E84" s="89" t="inlineStr">
        <is>
          <t>AIHW-1</t>
        </is>
      </c>
    </row>
    <row r="85" ht="15" customHeight="1" s="90">
      <c r="A85" s="89" t="inlineStr">
        <is>
          <t>Greater Sydney</t>
        </is>
      </c>
      <c r="B85" s="89" t="inlineStr">
        <is>
          <t>2025-03</t>
        </is>
      </c>
      <c r="C85" s="125" t="n">
        <v>0.84238</v>
      </c>
      <c r="D85" s="154" t="n">
        <v>2609804</v>
      </c>
      <c r="E85" s="89" t="inlineStr">
        <is>
          <t>AIHW-1</t>
        </is>
      </c>
    </row>
    <row r="86" ht="15" customHeight="1" s="90">
      <c r="A86" s="89" t="inlineStr">
        <is>
          <t>Greater Sydney</t>
        </is>
      </c>
      <c r="B86" s="89" t="inlineStr">
        <is>
          <t>2025-04</t>
        </is>
      </c>
      <c r="C86" s="125" t="n">
        <v>0.85573</v>
      </c>
      <c r="D86" s="154" t="n">
        <v>2518775</v>
      </c>
      <c r="E86" s="89" t="inlineStr">
        <is>
          <t>AIHW-1</t>
        </is>
      </c>
    </row>
    <row r="87" ht="15" customHeight="1" s="90">
      <c r="A87" s="89" t="inlineStr">
        <is>
          <t>Greater Sydney</t>
        </is>
      </c>
      <c r="B87" s="89" t="inlineStr">
        <is>
          <t>2025-05</t>
        </is>
      </c>
      <c r="C87" s="125" t="n">
        <v>0.85403</v>
      </c>
      <c r="D87" s="154" t="n">
        <v>2853489</v>
      </c>
      <c r="E87" s="89" t="inlineStr">
        <is>
          <t>AIHW-1</t>
        </is>
      </c>
    </row>
    <row r="88" ht="15" customHeight="1" s="90">
      <c r="A88" s="89" t="inlineStr">
        <is>
          <t>Greater Sydney</t>
        </is>
      </c>
      <c r="B88" s="89" t="inlineStr">
        <is>
          <t>2025-06</t>
        </is>
      </c>
      <c r="C88" s="125" t="n">
        <v>0.85227</v>
      </c>
      <c r="D88" s="154" t="n">
        <v>2568302</v>
      </c>
      <c r="E88" s="89" t="inlineStr">
        <is>
          <t>AIHW-1</t>
        </is>
      </c>
    </row>
    <row r="89" ht="15" customHeight="1" s="90">
      <c r="A89" s="89" t="inlineStr">
        <is>
          <t>Greater Sydney</t>
        </is>
      </c>
      <c r="B89" s="89" t="inlineStr">
        <is>
          <t>2025-07</t>
        </is>
      </c>
      <c r="C89" s="125" t="n">
        <v>0.84406</v>
      </c>
      <c r="D89" s="154" t="n">
        <v>2557409</v>
      </c>
      <c r="E89" s="89" t="inlineStr">
        <is>
          <t>AIHW-1</t>
        </is>
      </c>
    </row>
    <row r="90" ht="15" customHeight="1" s="90">
      <c r="A90" s="89" t="inlineStr">
        <is>
          <t>Greater Sydney</t>
        </is>
      </c>
      <c r="B90" s="89" t="inlineStr">
        <is>
          <t>2025-08</t>
        </is>
      </c>
      <c r="C90" s="125" t="n">
        <v>0.8431999999999999</v>
      </c>
      <c r="D90" s="154" t="n">
        <v>2466651</v>
      </c>
      <c r="E90" s="89" t="inlineStr">
        <is>
          <t>AIHW-1</t>
        </is>
      </c>
    </row>
    <row r="91" ht="15" customHeight="1" s="90">
      <c r="A91" s="89" t="inlineStr">
        <is>
          <t>Greater Sydney</t>
        </is>
      </c>
      <c r="B91" s="89" t="inlineStr">
        <is>
          <t>2025-09</t>
        </is>
      </c>
      <c r="C91" s="125" t="n">
        <v>0.8424700000000001</v>
      </c>
      <c r="D91" s="154" t="n">
        <v>2520449</v>
      </c>
      <c r="E91" s="89" t="inlineStr">
        <is>
          <t>AIHW-1</t>
        </is>
      </c>
    </row>
    <row r="92" ht="15" customHeight="1" s="90">
      <c r="A92" s="89" t="inlineStr">
        <is>
          <t>Greater Sydney</t>
        </is>
      </c>
      <c r="B92" s="89" t="inlineStr">
        <is>
          <t>2025-10</t>
        </is>
      </c>
      <c r="C92" s="125" t="n">
        <v>0.84189</v>
      </c>
      <c r="D92" s="154" t="n">
        <v>2433285</v>
      </c>
      <c r="E92" s="89" t="inlineStr">
        <is>
          <t>AIHW-1</t>
        </is>
      </c>
    </row>
    <row r="93" ht="15" customHeight="1" s="90">
      <c r="A93" s="89" t="inlineStr">
        <is>
          <t>Greater Sydney</t>
        </is>
      </c>
      <c r="B93" s="89" t="inlineStr">
        <is>
          <t>2025-11</t>
        </is>
      </c>
      <c r="C93" s="125" t="n">
        <v>0.86649</v>
      </c>
      <c r="D93" s="154" t="n">
        <v>2419528</v>
      </c>
      <c r="E93" s="89" t="inlineStr">
        <is>
          <t>AIHW-1</t>
        </is>
      </c>
    </row>
    <row r="94" ht="15" customHeight="1" s="90">
      <c r="A94" s="89" t="inlineStr">
        <is>
          <t>Greater Sydney</t>
        </is>
      </c>
      <c r="B94" s="89" t="inlineStr">
        <is>
          <t>2025-12</t>
        </is>
      </c>
      <c r="C94" s="125" t="n">
        <v>0.8676700000000001</v>
      </c>
      <c r="D94" s="154" t="n">
        <v>2217325</v>
      </c>
      <c r="E94" s="89" t="inlineStr">
        <is>
          <t>AIHW-1</t>
        </is>
      </c>
    </row>
    <row r="95" ht="15" customHeight="1" s="90">
      <c r="A95" s="89" t="inlineStr">
        <is>
          <t>Greater Sydney</t>
        </is>
      </c>
      <c r="B95" s="89" t="inlineStr">
        <is>
          <t>2026-01</t>
        </is>
      </c>
      <c r="C95" s="125" t="n">
        <v>0.86498</v>
      </c>
      <c r="D95" s="154" t="n">
        <v>2175859</v>
      </c>
      <c r="E95" s="89" t="inlineStr">
        <is>
          <t>AIHW-1</t>
        </is>
      </c>
    </row>
    <row r="96" ht="15" customHeight="1" s="90">
      <c r="A96" s="89" t="inlineStr">
        <is>
          <t>NSW</t>
        </is>
      </c>
      <c r="B96" s="89" t="inlineStr">
        <is>
          <t>2023-01</t>
        </is>
      </c>
      <c r="C96" s="125" t="n">
        <v>0.82448</v>
      </c>
      <c r="D96" s="154" t="n">
        <v>3263137</v>
      </c>
      <c r="E96" s="89" t="inlineStr">
        <is>
          <t>AIHW-1</t>
        </is>
      </c>
    </row>
    <row r="97" ht="15" customHeight="1" s="90">
      <c r="A97" s="89" t="inlineStr">
        <is>
          <t>NSW</t>
        </is>
      </c>
      <c r="B97" s="89" t="inlineStr">
        <is>
          <t>2023-02</t>
        </is>
      </c>
      <c r="C97" s="125" t="n">
        <v>0.8229300000000001</v>
      </c>
      <c r="D97" s="154" t="n">
        <v>3530775</v>
      </c>
      <c r="E97" s="89" t="inlineStr">
        <is>
          <t>AIHW-1</t>
        </is>
      </c>
    </row>
    <row r="98" ht="15" customHeight="1" s="90">
      <c r="A98" s="89" t="inlineStr">
        <is>
          <t>NSW</t>
        </is>
      </c>
      <c r="B98" s="89" t="inlineStr">
        <is>
          <t>2023-03</t>
        </is>
      </c>
      <c r="C98" s="125" t="n">
        <v>0.82619</v>
      </c>
      <c r="D98" s="154" t="n">
        <v>4124824</v>
      </c>
      <c r="E98" s="89" t="inlineStr">
        <is>
          <t>AIHW-1</t>
        </is>
      </c>
    </row>
    <row r="99" ht="15" customHeight="1" s="90">
      <c r="A99" s="89" t="inlineStr">
        <is>
          <t>NSW</t>
        </is>
      </c>
      <c r="B99" s="89" t="inlineStr">
        <is>
          <t>2023-04</t>
        </is>
      </c>
      <c r="C99" s="125" t="n">
        <v>0.83938</v>
      </c>
      <c r="D99" s="154" t="n">
        <v>3543581</v>
      </c>
      <c r="E99" s="89" t="inlineStr">
        <is>
          <t>AIHW-1</t>
        </is>
      </c>
    </row>
    <row r="100" ht="15" customHeight="1" s="90">
      <c r="A100" s="89" t="inlineStr">
        <is>
          <t>NSW</t>
        </is>
      </c>
      <c r="B100" s="89" t="inlineStr">
        <is>
          <t>2023-05</t>
        </is>
      </c>
      <c r="C100" s="125" t="n">
        <v>0.83329</v>
      </c>
      <c r="D100" s="154" t="n">
        <v>4472248</v>
      </c>
      <c r="E100" s="89" t="inlineStr">
        <is>
          <t>AIHW-1</t>
        </is>
      </c>
    </row>
    <row r="101" ht="15" customHeight="1" s="90">
      <c r="A101" s="89" t="inlineStr">
        <is>
          <t>NSW</t>
        </is>
      </c>
      <c r="B101" s="89" t="inlineStr">
        <is>
          <t>2023-06</t>
        </is>
      </c>
      <c r="C101" s="125" t="n">
        <v>0.82413</v>
      </c>
      <c r="D101" s="154" t="n">
        <v>3803234</v>
      </c>
      <c r="E101" s="89" t="inlineStr">
        <is>
          <t>AIHW-1</t>
        </is>
      </c>
    </row>
    <row r="102" ht="15" customHeight="1" s="90">
      <c r="A102" s="89" t="inlineStr">
        <is>
          <t>NSW</t>
        </is>
      </c>
      <c r="B102" s="89" t="inlineStr">
        <is>
          <t>2023-07</t>
        </is>
      </c>
      <c r="C102" s="125" t="n">
        <v>0.81523</v>
      </c>
      <c r="D102" s="154" t="n">
        <v>3622350</v>
      </c>
      <c r="E102" s="89" t="inlineStr">
        <is>
          <t>AIHW-1</t>
        </is>
      </c>
    </row>
    <row r="103" ht="15" customHeight="1" s="90">
      <c r="A103" s="89" t="inlineStr">
        <is>
          <t>NSW</t>
        </is>
      </c>
      <c r="B103" s="89" t="inlineStr">
        <is>
          <t>2023-08</t>
        </is>
      </c>
      <c r="C103" s="125" t="n">
        <v>0.81114</v>
      </c>
      <c r="D103" s="154" t="n">
        <v>3927257</v>
      </c>
      <c r="E103" s="89" t="inlineStr">
        <is>
          <t>AIHW-1</t>
        </is>
      </c>
    </row>
    <row r="104" ht="15" customHeight="1" s="90">
      <c r="A104" s="89" t="inlineStr">
        <is>
          <t>NSW</t>
        </is>
      </c>
      <c r="B104" s="89" t="inlineStr">
        <is>
          <t>2023-09</t>
        </is>
      </c>
      <c r="C104" s="125" t="n">
        <v>0.81163</v>
      </c>
      <c r="D104" s="154" t="n">
        <v>3550994</v>
      </c>
      <c r="E104" s="89" t="inlineStr">
        <is>
          <t>AIHW-1</t>
        </is>
      </c>
    </row>
    <row r="105" ht="15" customHeight="1" s="90">
      <c r="A105" s="89" t="inlineStr">
        <is>
          <t>NSW</t>
        </is>
      </c>
      <c r="B105" s="89" t="inlineStr">
        <is>
          <t>2023-10</t>
        </is>
      </c>
      <c r="C105" s="125" t="n">
        <v>0.80299</v>
      </c>
      <c r="D105" s="154" t="n">
        <v>3512973</v>
      </c>
      <c r="E105" s="89" t="inlineStr">
        <is>
          <t>AIHW-1</t>
        </is>
      </c>
    </row>
    <row r="106" ht="15" customHeight="1" s="90">
      <c r="A106" s="89" t="inlineStr">
        <is>
          <t>NSW</t>
        </is>
      </c>
      <c r="B106" s="89" t="inlineStr">
        <is>
          <t>2023-11</t>
        </is>
      </c>
      <c r="C106" s="125" t="n">
        <v>0.81557</v>
      </c>
      <c r="D106" s="154" t="n">
        <v>3738841</v>
      </c>
      <c r="E106" s="89" t="inlineStr">
        <is>
          <t>AIHW-1</t>
        </is>
      </c>
    </row>
    <row r="107" ht="15" customHeight="1" s="90">
      <c r="A107" s="89" t="inlineStr">
        <is>
          <t>NSW</t>
        </is>
      </c>
      <c r="B107" s="89" t="inlineStr">
        <is>
          <t>2023-12</t>
        </is>
      </c>
      <c r="C107" s="125" t="n">
        <v>0.81917</v>
      </c>
      <c r="D107" s="154" t="n">
        <v>3064701</v>
      </c>
      <c r="E107" s="89" t="inlineStr">
        <is>
          <t>AIHW-1</t>
        </is>
      </c>
    </row>
    <row r="108" ht="15" customHeight="1" s="90">
      <c r="A108" s="89" t="inlineStr">
        <is>
          <t>NSW</t>
        </is>
      </c>
      <c r="B108" s="89" t="inlineStr">
        <is>
          <t>2024-01</t>
        </is>
      </c>
      <c r="C108" s="125" t="n">
        <v>0.8138</v>
      </c>
      <c r="D108" s="154" t="n">
        <v>3422851</v>
      </c>
      <c r="E108" s="89" t="inlineStr">
        <is>
          <t>AIHW-1</t>
        </is>
      </c>
    </row>
    <row r="109" ht="15" customHeight="1" s="90">
      <c r="A109" s="89" t="inlineStr">
        <is>
          <t>NSW</t>
        </is>
      </c>
      <c r="B109" s="89" t="inlineStr">
        <is>
          <t>2024-02</t>
        </is>
      </c>
      <c r="C109" s="125" t="n">
        <v>0.81601</v>
      </c>
      <c r="D109" s="154" t="n">
        <v>3688057</v>
      </c>
      <c r="E109" s="89" t="inlineStr">
        <is>
          <t>AIHW-1</t>
        </is>
      </c>
    </row>
    <row r="110" ht="15" customHeight="1" s="90">
      <c r="A110" s="89" t="inlineStr">
        <is>
          <t>NSW</t>
        </is>
      </c>
      <c r="B110" s="89" t="inlineStr">
        <is>
          <t>2024-03</t>
        </is>
      </c>
      <c r="C110" s="125" t="n">
        <v>0.82068</v>
      </c>
      <c r="D110" s="154" t="n">
        <v>3657784</v>
      </c>
      <c r="E110" s="89" t="inlineStr">
        <is>
          <t>AIHW-1</t>
        </is>
      </c>
    </row>
    <row r="111" ht="15" customHeight="1" s="90">
      <c r="A111" s="89" t="inlineStr">
        <is>
          <t>NSW</t>
        </is>
      </c>
      <c r="B111" s="89" t="inlineStr">
        <is>
          <t>2024-04</t>
        </is>
      </c>
      <c r="C111" s="125" t="n">
        <v>0.83002</v>
      </c>
      <c r="D111" s="154" t="n">
        <v>3850812</v>
      </c>
      <c r="E111" s="89" t="inlineStr">
        <is>
          <t>AIHW-1</t>
        </is>
      </c>
    </row>
    <row r="112" ht="15" customHeight="1" s="90">
      <c r="A112" s="89" t="inlineStr">
        <is>
          <t>NSW</t>
        </is>
      </c>
      <c r="B112" s="89" t="inlineStr">
        <is>
          <t>2024-05</t>
        </is>
      </c>
      <c r="C112" s="125" t="n">
        <v>0.8337599999999999</v>
      </c>
      <c r="D112" s="154" t="n">
        <v>4435316</v>
      </c>
      <c r="E112" s="89" t="inlineStr">
        <is>
          <t>AIHW-1</t>
        </is>
      </c>
    </row>
    <row r="113" ht="15" customHeight="1" s="90">
      <c r="A113" s="89" t="inlineStr">
        <is>
          <t>NSW</t>
        </is>
      </c>
      <c r="B113" s="89" t="inlineStr">
        <is>
          <t>2024-06</t>
        </is>
      </c>
      <c r="C113" s="125" t="n">
        <v>0.82936</v>
      </c>
      <c r="D113" s="154" t="n">
        <v>3707986</v>
      </c>
      <c r="E113" s="89" t="inlineStr">
        <is>
          <t>AIHW-1</t>
        </is>
      </c>
    </row>
    <row r="114" ht="15" customHeight="1" s="90">
      <c r="A114" s="89" t="inlineStr">
        <is>
          <t>NSW</t>
        </is>
      </c>
      <c r="B114" s="89" t="inlineStr">
        <is>
          <t>2024-07</t>
        </is>
      </c>
      <c r="C114" s="125" t="n">
        <v>0.82255</v>
      </c>
      <c r="D114" s="154" t="n">
        <v>4042030</v>
      </c>
      <c r="E114" s="89" t="inlineStr">
        <is>
          <t>AIHW-1</t>
        </is>
      </c>
    </row>
    <row r="115" ht="15" customHeight="1" s="90">
      <c r="A115" s="89" t="inlineStr">
        <is>
          <t>NSW</t>
        </is>
      </c>
      <c r="B115" s="89" t="inlineStr">
        <is>
          <t>2024-08</t>
        </is>
      </c>
      <c r="C115" s="125" t="n">
        <v>0.82063</v>
      </c>
      <c r="D115" s="154" t="n">
        <v>3934144</v>
      </c>
      <c r="E115" s="89" t="inlineStr">
        <is>
          <t>AIHW-1</t>
        </is>
      </c>
    </row>
    <row r="116" ht="15" customHeight="1" s="90">
      <c r="A116" s="89" t="inlineStr">
        <is>
          <t>NSW</t>
        </is>
      </c>
      <c r="B116" s="89" t="inlineStr">
        <is>
          <t>2024-09</t>
        </is>
      </c>
      <c r="C116" s="125" t="n">
        <v>0.82143</v>
      </c>
      <c r="D116" s="154" t="n">
        <v>3707898</v>
      </c>
      <c r="E116" s="89" t="inlineStr">
        <is>
          <t>AIHW-1</t>
        </is>
      </c>
    </row>
    <row r="117" ht="15" customHeight="1" s="90">
      <c r="A117" s="89" t="inlineStr">
        <is>
          <t>NSW</t>
        </is>
      </c>
      <c r="B117" s="89" t="inlineStr">
        <is>
          <t>2024-10</t>
        </is>
      </c>
      <c r="C117" s="125" t="n">
        <v>0.81892</v>
      </c>
      <c r="D117" s="154" t="n">
        <v>3771178</v>
      </c>
      <c r="E117" s="89" t="inlineStr">
        <is>
          <t>AIHW-1</t>
        </is>
      </c>
    </row>
    <row r="118" ht="15" customHeight="1" s="90">
      <c r="A118" s="89" t="inlineStr">
        <is>
          <t>NSW</t>
        </is>
      </c>
      <c r="B118" s="89" t="inlineStr">
        <is>
          <t>2024-11</t>
        </is>
      </c>
      <c r="C118" s="125" t="n">
        <v>0.81767</v>
      </c>
      <c r="D118" s="154" t="n">
        <v>3688586</v>
      </c>
      <c r="E118" s="89" t="inlineStr">
        <is>
          <t>AIHW-1</t>
        </is>
      </c>
    </row>
    <row r="119" ht="15" customHeight="1" s="90">
      <c r="A119" s="89" t="inlineStr">
        <is>
          <t>NSW</t>
        </is>
      </c>
      <c r="B119" s="89" t="inlineStr">
        <is>
          <t>2024-12</t>
        </is>
      </c>
      <c r="C119" s="125" t="n">
        <v>0.81855</v>
      </c>
      <c r="D119" s="154" t="n">
        <v>3150697</v>
      </c>
      <c r="E119" s="89" t="inlineStr">
        <is>
          <t>AIHW-1</t>
        </is>
      </c>
    </row>
    <row r="120" ht="15" customHeight="1" s="90">
      <c r="A120" s="89" t="inlineStr">
        <is>
          <t>NSW</t>
        </is>
      </c>
      <c r="B120" s="89" t="inlineStr">
        <is>
          <t>2025-01</t>
        </is>
      </c>
      <c r="C120" s="125" t="n">
        <v>0.81346</v>
      </c>
      <c r="D120" s="154" t="n">
        <v>3395732</v>
      </c>
      <c r="E120" s="89" t="inlineStr">
        <is>
          <t>AIHW-1</t>
        </is>
      </c>
    </row>
    <row r="121" ht="15" customHeight="1" s="90">
      <c r="A121" s="89" t="inlineStr">
        <is>
          <t>NSW</t>
        </is>
      </c>
      <c r="B121" s="89" t="inlineStr">
        <is>
          <t>2025-02</t>
        </is>
      </c>
      <c r="C121" s="125" t="n">
        <v>0.81659</v>
      </c>
      <c r="D121" s="154" t="n">
        <v>3615679</v>
      </c>
      <c r="E121" s="89" t="inlineStr">
        <is>
          <t>AIHW-1</t>
        </is>
      </c>
    </row>
    <row r="122" ht="15" customHeight="1" s="90">
      <c r="A122" s="89" t="inlineStr">
        <is>
          <t>NSW</t>
        </is>
      </c>
      <c r="B122" s="89" t="inlineStr">
        <is>
          <t>2025-03</t>
        </is>
      </c>
      <c r="C122" s="125" t="n">
        <v>0.82034</v>
      </c>
      <c r="D122" s="154" t="n">
        <v>3872738</v>
      </c>
      <c r="E122" s="89" t="inlineStr">
        <is>
          <t>AIHW-1</t>
        </is>
      </c>
    </row>
    <row r="123" ht="15" customHeight="1" s="90">
      <c r="A123" s="89" t="inlineStr">
        <is>
          <t>NSW</t>
        </is>
      </c>
      <c r="B123" s="89" t="inlineStr">
        <is>
          <t>2025-04</t>
        </is>
      </c>
      <c r="C123" s="125" t="n">
        <v>0.8366400000000001</v>
      </c>
      <c r="D123" s="154" t="n">
        <v>3799560</v>
      </c>
      <c r="E123" s="89" t="inlineStr">
        <is>
          <t>AIHW-1</t>
        </is>
      </c>
    </row>
    <row r="124" ht="15" customHeight="1" s="90">
      <c r="A124" s="89" t="inlineStr">
        <is>
          <t>NSW</t>
        </is>
      </c>
      <c r="B124" s="89" t="inlineStr">
        <is>
          <t>2025-05</t>
        </is>
      </c>
      <c r="C124" s="125" t="n">
        <v>0.83539</v>
      </c>
      <c r="D124" s="154" t="n">
        <v>4311416</v>
      </c>
      <c r="E124" s="89" t="inlineStr">
        <is>
          <t>AIHW-1</t>
        </is>
      </c>
    </row>
    <row r="125" ht="15" customHeight="1" s="90">
      <c r="A125" s="89" t="inlineStr">
        <is>
          <t>NSW</t>
        </is>
      </c>
      <c r="B125" s="89" t="inlineStr">
        <is>
          <t>2025-06</t>
        </is>
      </c>
      <c r="C125" s="125" t="n">
        <v>0.8319299999999999</v>
      </c>
      <c r="D125" s="154" t="n">
        <v>3840807</v>
      </c>
      <c r="E125" s="89" t="inlineStr">
        <is>
          <t>AIHW-1</t>
        </is>
      </c>
    </row>
    <row r="126" ht="15" customHeight="1" s="90">
      <c r="A126" s="89" t="inlineStr">
        <is>
          <t>NSW</t>
        </is>
      </c>
      <c r="B126" s="89" t="inlineStr">
        <is>
          <t>2025-07</t>
        </is>
      </c>
      <c r="C126" s="125" t="n">
        <v>0.82058</v>
      </c>
      <c r="D126" s="154" t="n">
        <v>3817043</v>
      </c>
      <c r="E126" s="89" t="inlineStr">
        <is>
          <t>AIHW-1</t>
        </is>
      </c>
    </row>
    <row r="127" ht="15" customHeight="1" s="90">
      <c r="A127" s="89" t="inlineStr">
        <is>
          <t>NSW</t>
        </is>
      </c>
      <c r="B127" s="89" t="inlineStr">
        <is>
          <t>2025-08</t>
        </is>
      </c>
      <c r="C127" s="125" t="n">
        <v>0.82101</v>
      </c>
      <c r="D127" s="154" t="n">
        <v>3672759</v>
      </c>
      <c r="E127" s="89" t="inlineStr">
        <is>
          <t>AIHW-1</t>
        </is>
      </c>
    </row>
    <row r="128" ht="15" customHeight="1" s="90">
      <c r="A128" s="89" t="inlineStr">
        <is>
          <t>NSW</t>
        </is>
      </c>
      <c r="B128" s="89" t="inlineStr">
        <is>
          <t>2025-09</t>
        </is>
      </c>
      <c r="C128" s="125" t="n">
        <v>0.8214</v>
      </c>
      <c r="D128" s="154" t="n">
        <v>3769783</v>
      </c>
      <c r="E128" s="89" t="inlineStr">
        <is>
          <t>AIHW-1</t>
        </is>
      </c>
    </row>
    <row r="129" ht="15" customHeight="1" s="90">
      <c r="A129" s="89" t="inlineStr">
        <is>
          <t>NSW</t>
        </is>
      </c>
      <c r="B129" s="89" t="inlineStr">
        <is>
          <t>2025-10</t>
        </is>
      </c>
      <c r="C129" s="125" t="n">
        <v>0.82182</v>
      </c>
      <c r="D129" s="154" t="n">
        <v>3660087</v>
      </c>
      <c r="E129" s="89" t="inlineStr">
        <is>
          <t>AIHW-1</t>
        </is>
      </c>
    </row>
    <row r="130" ht="15" customHeight="1" s="90">
      <c r="A130" s="89" t="inlineStr">
        <is>
          <t>NSW</t>
        </is>
      </c>
      <c r="B130" s="89" t="inlineStr">
        <is>
          <t>2025-11</t>
        </is>
      </c>
      <c r="C130" s="125" t="n">
        <v>0.8508599999999999</v>
      </c>
      <c r="D130" s="154" t="n">
        <v>3637948</v>
      </c>
      <c r="E130" s="89" t="inlineStr">
        <is>
          <t>AIHW-1</t>
        </is>
      </c>
    </row>
    <row r="131" ht="15" customHeight="1" s="90">
      <c r="A131" s="89" t="inlineStr">
        <is>
          <t>NSW</t>
        </is>
      </c>
      <c r="B131" s="89" t="inlineStr">
        <is>
          <t>2025-12</t>
        </is>
      </c>
      <c r="C131" s="125" t="n">
        <v>0.85509</v>
      </c>
      <c r="D131" s="154" t="n">
        <v>3369983</v>
      </c>
      <c r="E131" s="89" t="inlineStr">
        <is>
          <t>AIHW-1</t>
        </is>
      </c>
    </row>
    <row r="132" ht="15" customHeight="1" s="90">
      <c r="A132" s="89" t="inlineStr">
        <is>
          <t>NSW</t>
        </is>
      </c>
      <c r="B132" s="89" t="inlineStr">
        <is>
          <t>2026-01</t>
        </is>
      </c>
      <c r="C132" s="125" t="n">
        <v>0.85197</v>
      </c>
      <c r="D132" s="154" t="n">
        <v>3290190</v>
      </c>
      <c r="E132" s="89" t="inlineStr">
        <is>
          <t>AIHW-1</t>
        </is>
      </c>
    </row>
    <row r="133" ht="15" customHeight="1" s="90">
      <c r="A133" s="89" t="inlineStr">
        <is>
          <t>Australia</t>
        </is>
      </c>
      <c r="B133" s="89" t="inlineStr">
        <is>
          <t>2023-01</t>
        </is>
      </c>
      <c r="C133" s="125" t="n">
        <v>0.78171</v>
      </c>
      <c r="D133" s="154" t="n">
        <v>9535764</v>
      </c>
      <c r="E133" s="89" t="inlineStr">
        <is>
          <t>AIHW-1</t>
        </is>
      </c>
    </row>
    <row r="134" ht="15" customHeight="1" s="90">
      <c r="A134" s="89" t="inlineStr">
        <is>
          <t>Australia</t>
        </is>
      </c>
      <c r="B134" s="89" t="inlineStr">
        <is>
          <t>2023-02</t>
        </is>
      </c>
      <c r="C134" s="125" t="n">
        <v>0.77984</v>
      </c>
      <c r="D134" s="154" t="n">
        <v>10186550</v>
      </c>
      <c r="E134" s="89" t="inlineStr">
        <is>
          <t>AIHW-1</t>
        </is>
      </c>
    </row>
    <row r="135" ht="15" customHeight="1" s="90">
      <c r="A135" s="89" t="inlineStr">
        <is>
          <t>Australia</t>
        </is>
      </c>
      <c r="B135" s="89" t="inlineStr">
        <is>
          <t>2023-03</t>
        </is>
      </c>
      <c r="C135" s="125" t="n">
        <v>0.78172</v>
      </c>
      <c r="D135" s="154" t="n">
        <v>11696235</v>
      </c>
      <c r="E135" s="89" t="inlineStr">
        <is>
          <t>AIHW-1</t>
        </is>
      </c>
    </row>
    <row r="136" ht="15" customHeight="1" s="90">
      <c r="A136" s="89" t="inlineStr">
        <is>
          <t>Australia</t>
        </is>
      </c>
      <c r="B136" s="89" t="inlineStr">
        <is>
          <t>2023-04</t>
        </is>
      </c>
      <c r="C136" s="125" t="n">
        <v>0.79693</v>
      </c>
      <c r="D136" s="154" t="n">
        <v>10205224</v>
      </c>
      <c r="E136" s="89" t="inlineStr">
        <is>
          <t>AIHW-1</t>
        </is>
      </c>
    </row>
    <row r="137" ht="15" customHeight="1" s="90">
      <c r="A137" s="89" t="inlineStr">
        <is>
          <t>Australia</t>
        </is>
      </c>
      <c r="B137" s="89" t="inlineStr">
        <is>
          <t>2023-05</t>
        </is>
      </c>
      <c r="C137" s="125" t="n">
        <v>0.79056</v>
      </c>
      <c r="D137" s="154" t="n">
        <v>12904467</v>
      </c>
      <c r="E137" s="89" t="inlineStr">
        <is>
          <t>AIHW-1</t>
        </is>
      </c>
    </row>
    <row r="138" ht="15" customHeight="1" s="90">
      <c r="A138" s="89" t="inlineStr">
        <is>
          <t>Australia</t>
        </is>
      </c>
      <c r="B138" s="89" t="inlineStr">
        <is>
          <t>2023-06</t>
        </is>
      </c>
      <c r="C138" s="125" t="n">
        <v>0.7776999999999999</v>
      </c>
      <c r="D138" s="154" t="n">
        <v>10969171</v>
      </c>
      <c r="E138" s="89" t="inlineStr">
        <is>
          <t>AIHW-1</t>
        </is>
      </c>
    </row>
    <row r="139" ht="15" customHeight="1" s="90">
      <c r="A139" s="89" t="inlineStr">
        <is>
          <t>Australia</t>
        </is>
      </c>
      <c r="B139" s="89" t="inlineStr">
        <is>
          <t>2023-07</t>
        </is>
      </c>
      <c r="C139" s="125" t="n">
        <v>0.76676</v>
      </c>
      <c r="D139" s="154" t="n">
        <v>10386184</v>
      </c>
      <c r="E139" s="89" t="inlineStr">
        <is>
          <t>AIHW-1</t>
        </is>
      </c>
    </row>
    <row r="140" ht="15" customHeight="1" s="90">
      <c r="A140" s="89" t="inlineStr">
        <is>
          <t>Australia</t>
        </is>
      </c>
      <c r="B140" s="89" t="inlineStr">
        <is>
          <t>2023-08</t>
        </is>
      </c>
      <c r="C140" s="125" t="n">
        <v>0.764</v>
      </c>
      <c r="D140" s="154" t="n">
        <v>11300314</v>
      </c>
      <c r="E140" s="89" t="inlineStr">
        <is>
          <t>AIHW-1</t>
        </is>
      </c>
    </row>
    <row r="141" ht="15" customHeight="1" s="90">
      <c r="A141" s="89" t="inlineStr">
        <is>
          <t>Australia</t>
        </is>
      </c>
      <c r="B141" s="89" t="inlineStr">
        <is>
          <t>2023-09</t>
        </is>
      </c>
      <c r="C141" s="125" t="n">
        <v>0.7632100000000001</v>
      </c>
      <c r="D141" s="154" t="n">
        <v>10028302</v>
      </c>
      <c r="E141" s="89" t="inlineStr">
        <is>
          <t>AIHW-1</t>
        </is>
      </c>
    </row>
    <row r="142" ht="15" customHeight="1" s="90">
      <c r="A142" s="89" t="inlineStr">
        <is>
          <t>Australia</t>
        </is>
      </c>
      <c r="B142" s="89" t="inlineStr">
        <is>
          <t>2023-10</t>
        </is>
      </c>
      <c r="C142" s="125" t="n">
        <v>0.7527199999999999</v>
      </c>
      <c r="D142" s="154" t="n">
        <v>10244138</v>
      </c>
      <c r="E142" s="89" t="inlineStr">
        <is>
          <t>AIHW-1</t>
        </is>
      </c>
    </row>
    <row r="143" ht="15" customHeight="1" s="90">
      <c r="A143" s="89" t="inlineStr">
        <is>
          <t>Australia</t>
        </is>
      </c>
      <c r="B143" s="89" t="inlineStr">
        <is>
          <t>2023-11</t>
        </is>
      </c>
      <c r="C143" s="125" t="n">
        <v>0.7690399999999999</v>
      </c>
      <c r="D143" s="154" t="n">
        <v>10650166</v>
      </c>
      <c r="E143" s="89" t="inlineStr">
        <is>
          <t>AIHW-1</t>
        </is>
      </c>
    </row>
    <row r="144" ht="15" customHeight="1" s="90">
      <c r="A144" s="89" t="inlineStr">
        <is>
          <t>Australia</t>
        </is>
      </c>
      <c r="B144" s="89" t="inlineStr">
        <is>
          <t>2023-12</t>
        </is>
      </c>
      <c r="C144" s="125" t="n">
        <v>0.77262</v>
      </c>
      <c r="D144" s="154" t="n">
        <v>8826331</v>
      </c>
      <c r="E144" s="89" t="inlineStr">
        <is>
          <t>AIHW-1</t>
        </is>
      </c>
    </row>
    <row r="145" ht="15" customHeight="1" s="90">
      <c r="A145" s="89" t="inlineStr">
        <is>
          <t>Australia</t>
        </is>
      </c>
      <c r="B145" s="89" t="inlineStr">
        <is>
          <t>2024-01</t>
        </is>
      </c>
      <c r="C145" s="125" t="n">
        <v>0.76873</v>
      </c>
      <c r="D145" s="154" t="n">
        <v>9942946</v>
      </c>
      <c r="E145" s="89" t="inlineStr">
        <is>
          <t>AIHW-1</t>
        </is>
      </c>
    </row>
    <row r="146" ht="15" customHeight="1" s="90">
      <c r="A146" s="89" t="inlineStr">
        <is>
          <t>Australia</t>
        </is>
      </c>
      <c r="B146" s="89" t="inlineStr">
        <is>
          <t>2024-02</t>
        </is>
      </c>
      <c r="C146" s="125" t="n">
        <v>0.7716499999999999</v>
      </c>
      <c r="D146" s="154" t="n">
        <v>10626293</v>
      </c>
      <c r="E146" s="89" t="inlineStr">
        <is>
          <t>AIHW-1</t>
        </is>
      </c>
    </row>
    <row r="147" ht="15" customHeight="1" s="90">
      <c r="A147" s="89" t="inlineStr">
        <is>
          <t>Australia</t>
        </is>
      </c>
      <c r="B147" s="89" t="inlineStr">
        <is>
          <t>2024-03</t>
        </is>
      </c>
      <c r="C147" s="125" t="n">
        <v>0.7759</v>
      </c>
      <c r="D147" s="154" t="n">
        <v>10338069</v>
      </c>
      <c r="E147" s="89" t="inlineStr">
        <is>
          <t>AIHW-1</t>
        </is>
      </c>
    </row>
    <row r="148" ht="15" customHeight="1" s="90">
      <c r="A148" s="89" t="inlineStr">
        <is>
          <t>Australia</t>
        </is>
      </c>
      <c r="B148" s="89" t="inlineStr">
        <is>
          <t>2024-04</t>
        </is>
      </c>
      <c r="C148" s="125" t="n">
        <v>0.78832</v>
      </c>
      <c r="D148" s="154" t="n">
        <v>11198032</v>
      </c>
      <c r="E148" s="89" t="inlineStr">
        <is>
          <t>AIHW-1</t>
        </is>
      </c>
    </row>
    <row r="149" ht="15" customHeight="1" s="90">
      <c r="A149" s="89" t="inlineStr">
        <is>
          <t>Australia</t>
        </is>
      </c>
      <c r="B149" s="89" t="inlineStr">
        <is>
          <t>2024-05</t>
        </is>
      </c>
      <c r="C149" s="125" t="n">
        <v>0.79073</v>
      </c>
      <c r="D149" s="154" t="n">
        <v>12686380</v>
      </c>
      <c r="E149" s="89" t="inlineStr">
        <is>
          <t>AIHW-1</t>
        </is>
      </c>
    </row>
    <row r="150" ht="15" customHeight="1" s="90">
      <c r="A150" s="89" t="inlineStr">
        <is>
          <t>Australia</t>
        </is>
      </c>
      <c r="B150" s="89" t="inlineStr">
        <is>
          <t>2024-06</t>
        </is>
      </c>
      <c r="C150" s="125" t="n">
        <v>0.78356</v>
      </c>
      <c r="D150" s="154" t="n">
        <v>10480978</v>
      </c>
      <c r="E150" s="89" t="inlineStr">
        <is>
          <t>AIHW-1</t>
        </is>
      </c>
    </row>
    <row r="151" ht="15" customHeight="1" s="90">
      <c r="A151" s="89" t="inlineStr">
        <is>
          <t>Australia</t>
        </is>
      </c>
      <c r="B151" s="89" t="inlineStr">
        <is>
          <t>2024-07</t>
        </is>
      </c>
      <c r="C151" s="125" t="n">
        <v>0.77572</v>
      </c>
      <c r="D151" s="154" t="n">
        <v>11570278</v>
      </c>
      <c r="E151" s="89" t="inlineStr">
        <is>
          <t>AIHW-1</t>
        </is>
      </c>
    </row>
    <row r="152" ht="15" customHeight="1" s="90">
      <c r="A152" s="89" t="inlineStr">
        <is>
          <t>Australia</t>
        </is>
      </c>
      <c r="B152" s="89" t="inlineStr">
        <is>
          <t>2024-08</t>
        </is>
      </c>
      <c r="C152" s="125" t="n">
        <v>0.77443</v>
      </c>
      <c r="D152" s="154" t="n">
        <v>11359518</v>
      </c>
      <c r="E152" s="89" t="inlineStr">
        <is>
          <t>AIHW-1</t>
        </is>
      </c>
    </row>
    <row r="153" ht="15" customHeight="1" s="90">
      <c r="A153" s="89" t="inlineStr">
        <is>
          <t>Australia</t>
        </is>
      </c>
      <c r="B153" s="89" t="inlineStr">
        <is>
          <t>2024-09</t>
        </is>
      </c>
      <c r="C153" s="125" t="n">
        <v>0.7756</v>
      </c>
      <c r="D153" s="154" t="n">
        <v>10502872</v>
      </c>
      <c r="E153" s="89" t="inlineStr">
        <is>
          <t>AIHW-1</t>
        </is>
      </c>
    </row>
    <row r="154" ht="15" customHeight="1" s="90">
      <c r="A154" s="89" t="inlineStr">
        <is>
          <t>Australia</t>
        </is>
      </c>
      <c r="B154" s="89" t="inlineStr">
        <is>
          <t>2024-10</t>
        </is>
      </c>
      <c r="C154" s="125" t="n">
        <v>0.77242</v>
      </c>
      <c r="D154" s="154" t="n">
        <v>11190355</v>
      </c>
      <c r="E154" s="89" t="inlineStr">
        <is>
          <t>AIHW-1</t>
        </is>
      </c>
    </row>
    <row r="155" ht="15" customHeight="1" s="90">
      <c r="A155" s="89" t="inlineStr">
        <is>
          <t>Australia</t>
        </is>
      </c>
      <c r="B155" s="89" t="inlineStr">
        <is>
          <t>2024-11</t>
        </is>
      </c>
      <c r="C155" s="125" t="n">
        <v>0.77251</v>
      </c>
      <c r="D155" s="154" t="n">
        <v>10560649</v>
      </c>
      <c r="E155" s="89" t="inlineStr">
        <is>
          <t>AIHW-1</t>
        </is>
      </c>
    </row>
    <row r="156" ht="15" customHeight="1" s="90">
      <c r="A156" s="89" t="inlineStr">
        <is>
          <t>Australia</t>
        </is>
      </c>
      <c r="B156" s="89" t="inlineStr">
        <is>
          <t>2024-12</t>
        </is>
      </c>
      <c r="C156" s="125" t="n">
        <v>0.7738699999999999</v>
      </c>
      <c r="D156" s="154" t="n">
        <v>9179260</v>
      </c>
      <c r="E156" s="89" t="inlineStr">
        <is>
          <t>AIHW-1</t>
        </is>
      </c>
    </row>
    <row r="157" ht="15" customHeight="1" s="90">
      <c r="A157" s="89" t="inlineStr">
        <is>
          <t>Australia</t>
        </is>
      </c>
      <c r="B157" s="89" t="inlineStr">
        <is>
          <t>2025-01</t>
        </is>
      </c>
      <c r="C157" s="125" t="n">
        <v>0.76908</v>
      </c>
      <c r="D157" s="154" t="n">
        <v>9993171</v>
      </c>
      <c r="E157" s="89" t="inlineStr">
        <is>
          <t>AIHW-1</t>
        </is>
      </c>
    </row>
    <row r="158" ht="15" customHeight="1" s="90">
      <c r="A158" s="89" t="inlineStr">
        <is>
          <t>Australia</t>
        </is>
      </c>
      <c r="B158" s="89" t="inlineStr">
        <is>
          <t>2025-02</t>
        </is>
      </c>
      <c r="C158" s="125" t="n">
        <v>0.77266</v>
      </c>
      <c r="D158" s="154" t="n">
        <v>10472707</v>
      </c>
      <c r="E158" s="89" t="inlineStr">
        <is>
          <t>AIHW-1</t>
        </is>
      </c>
    </row>
    <row r="159" ht="15" customHeight="1" s="90">
      <c r="A159" s="89" t="inlineStr">
        <is>
          <t>Australia</t>
        </is>
      </c>
      <c r="B159" s="89" t="inlineStr">
        <is>
          <t>2025-03</t>
        </is>
      </c>
      <c r="C159" s="125" t="n">
        <v>0.7773</v>
      </c>
      <c r="D159" s="154" t="n">
        <v>10912390</v>
      </c>
      <c r="E159" s="89" t="inlineStr">
        <is>
          <t>AIHW-1</t>
        </is>
      </c>
    </row>
    <row r="160" ht="15" customHeight="1" s="90">
      <c r="A160" s="89" t="inlineStr">
        <is>
          <t>Australia</t>
        </is>
      </c>
      <c r="B160" s="89" t="inlineStr">
        <is>
          <t>2025-04</t>
        </is>
      </c>
      <c r="C160" s="125" t="n">
        <v>0.79535</v>
      </c>
      <c r="D160" s="154" t="n">
        <v>11036133</v>
      </c>
      <c r="E160" s="89" t="inlineStr">
        <is>
          <t>AIHW-1</t>
        </is>
      </c>
    </row>
    <row r="161" ht="15" customHeight="1" s="90">
      <c r="A161" s="89" t="inlineStr">
        <is>
          <t>Australia</t>
        </is>
      </c>
      <c r="B161" s="89" t="inlineStr">
        <is>
          <t>2025-05</t>
        </is>
      </c>
      <c r="C161" s="125" t="n">
        <v>0.79315</v>
      </c>
      <c r="D161" s="154" t="n">
        <v>12494526</v>
      </c>
      <c r="E161" s="89" t="inlineStr">
        <is>
          <t>AIHW-1</t>
        </is>
      </c>
    </row>
    <row r="162" ht="15" customHeight="1" s="90">
      <c r="A162" s="89" t="inlineStr">
        <is>
          <t>Australia</t>
        </is>
      </c>
      <c r="B162" s="89" t="inlineStr">
        <is>
          <t>2025-06</t>
        </is>
      </c>
      <c r="C162" s="125" t="n">
        <v>0.78822</v>
      </c>
      <c r="D162" s="154" t="n">
        <v>11165055</v>
      </c>
      <c r="E162" s="89" t="inlineStr">
        <is>
          <t>AIHW-1</t>
        </is>
      </c>
    </row>
    <row r="163" ht="15" customHeight="1" s="90">
      <c r="A163" s="89" t="inlineStr">
        <is>
          <t>Australia</t>
        </is>
      </c>
      <c r="B163" s="89" t="inlineStr">
        <is>
          <t>2025-07</t>
        </is>
      </c>
      <c r="C163" s="125" t="n">
        <v>0.77372</v>
      </c>
      <c r="D163" s="154" t="n">
        <v>11101885</v>
      </c>
      <c r="E163" s="89" t="inlineStr">
        <is>
          <t>AIHW-1</t>
        </is>
      </c>
    </row>
    <row r="164" ht="15" customHeight="1" s="90">
      <c r="A164" s="89" t="inlineStr">
        <is>
          <t>Australia</t>
        </is>
      </c>
      <c r="B164" s="89" t="inlineStr">
        <is>
          <t>2025-08</t>
        </is>
      </c>
      <c r="C164" s="125" t="n">
        <v>0.77451</v>
      </c>
      <c r="D164" s="154" t="n">
        <v>10673352</v>
      </c>
      <c r="E164" s="89" t="inlineStr">
        <is>
          <t>AIHW-1</t>
        </is>
      </c>
    </row>
    <row r="165" ht="15" customHeight="1" s="90">
      <c r="A165" s="89" t="inlineStr">
        <is>
          <t>Australia</t>
        </is>
      </c>
      <c r="B165" s="89" t="inlineStr">
        <is>
          <t>2025-09</t>
        </is>
      </c>
      <c r="C165" s="125" t="n">
        <v>0.77651</v>
      </c>
      <c r="D165" s="154" t="n">
        <v>10795016</v>
      </c>
      <c r="E165" s="89" t="inlineStr">
        <is>
          <t>AIHW-1</t>
        </is>
      </c>
    </row>
    <row r="166" ht="15" customHeight="1" s="90">
      <c r="A166" s="89" t="inlineStr">
        <is>
          <t>Australia</t>
        </is>
      </c>
      <c r="B166" s="89" t="inlineStr">
        <is>
          <t>2025-10</t>
        </is>
      </c>
      <c r="C166" s="125" t="n">
        <v>0.7777500000000001</v>
      </c>
      <c r="D166" s="154" t="n">
        <v>10935277</v>
      </c>
      <c r="E166" s="89" t="inlineStr">
        <is>
          <t>AIHW-1</t>
        </is>
      </c>
    </row>
    <row r="167" ht="15" customHeight="1" s="90">
      <c r="A167" s="89" t="inlineStr">
        <is>
          <t>Australia</t>
        </is>
      </c>
      <c r="B167" s="89" t="inlineStr">
        <is>
          <t>2025-11</t>
        </is>
      </c>
      <c r="C167" s="125" t="n">
        <v>0.81189</v>
      </c>
      <c r="D167" s="154" t="n">
        <v>10608198</v>
      </c>
      <c r="E167" s="89" t="inlineStr">
        <is>
          <t>AIHW-1</t>
        </is>
      </c>
    </row>
    <row r="168" ht="15" customHeight="1" s="90">
      <c r="A168" s="89" t="inlineStr">
        <is>
          <t>Australia</t>
        </is>
      </c>
      <c r="B168" s="89" t="inlineStr">
        <is>
          <t>2025-12</t>
        </is>
      </c>
      <c r="C168" s="125" t="n">
        <v>0.8159</v>
      </c>
      <c r="D168" s="154" t="n">
        <v>10028086</v>
      </c>
      <c r="E168" s="89" t="inlineStr">
        <is>
          <t>AIHW-1</t>
        </is>
      </c>
    </row>
    <row r="169" ht="15" customHeight="1" s="90">
      <c r="A169" s="89" t="inlineStr">
        <is>
          <t>Australia</t>
        </is>
      </c>
      <c r="B169" s="89" t="inlineStr">
        <is>
          <t>2026-01</t>
        </is>
      </c>
      <c r="C169" s="125" t="n">
        <v>0.81358</v>
      </c>
      <c r="D169" s="154" t="n">
        <v>9824215</v>
      </c>
      <c r="E169" s="89" t="inlineStr">
        <is>
          <t>AIHW-1</t>
        </is>
      </c>
    </row>
    <row r="171" ht="17.25" customHeight="1" s="90">
      <c r="A171" s="138" t="inlineStr">
        <is>
          <t>3. Lane Cove's national LGA percentile rank for BB rate (Jan 2026)</t>
        </is>
      </c>
    </row>
    <row r="172" ht="15" customHeight="1" s="90">
      <c r="A172" s="139" t="inlineStr">
        <is>
          <t>Method: Lane Cove's January 2026 BB rate ranked against all 513 LGAs with data; rank 1 = lowest. Computed in Python from AIHW Table 3.</t>
        </is>
      </c>
    </row>
    <row r="174" ht="15" customHeight="1" s="90">
      <c r="A174" s="155" t="inlineStr">
        <is>
          <t>Metric</t>
        </is>
      </c>
      <c r="B174" s="155" t="inlineStr">
        <is>
          <t>Value</t>
        </is>
      </c>
      <c r="C174" s="155" t="inlineStr">
        <is>
          <t>Note</t>
        </is>
      </c>
    </row>
    <row r="175" ht="15" customHeight="1" s="90">
      <c r="A175" s="89" t="inlineStr">
        <is>
          <t>Lane Cove BB rate (Jan 2026)</t>
        </is>
      </c>
      <c r="B175" s="125" t="n">
        <v>0.670613531379961</v>
      </c>
      <c r="C175" s="89" t="inlineStr">
        <is>
          <t>From AIHW Table 3</t>
        </is>
      </c>
    </row>
    <row r="176" ht="15" customHeight="1" s="90">
      <c r="A176" s="89" t="inlineStr">
        <is>
          <t>LGAs in national distribution</t>
        </is>
      </c>
      <c r="B176" s="154" t="n">
        <v>513</v>
      </c>
      <c r="C176" s="89" t="inlineStr">
        <is>
          <t>All LGAs with non-null Jan 2026 BB rate (out of 546 in Table 3)</t>
        </is>
      </c>
    </row>
    <row r="177" ht="15" customHeight="1" s="90">
      <c r="A177" s="89" t="inlineStr">
        <is>
          <t>Lane Cove rank (1 = lowest BB)</t>
        </is>
      </c>
      <c r="B177" s="154" t="n">
        <v>48</v>
      </c>
      <c r="C177" s="89" t="inlineStr">
        <is>
          <t>Only 47 LGAs nationally have a lower BB rate than Lane Cove.</t>
        </is>
      </c>
    </row>
    <row r="178" ht="15" customHeight="1" s="90">
      <c r="A178" s="89" t="inlineStr">
        <is>
          <t>Lane Cove percentile rank (national)</t>
        </is>
      </c>
      <c r="B178" s="125" t="n">
        <v>0.0935672514619883</v>
      </c>
      <c r="C178" s="89" t="inlineStr">
        <is>
          <t>Lane Cove is in the bottom 9% nationally for BB rate. 91% of Australian LGAs bulk-bill at higher rates.</t>
        </is>
      </c>
    </row>
    <row r="179" ht="15" customHeight="1" s="90">
      <c r="A179" s="156" t="inlineStr">
        <is>
          <t>Live PERCENTRANK formula (cross-check)</t>
        </is>
      </c>
      <c r="B179" s="125" t="n">
        <v>0.0935672514619883</v>
      </c>
      <c r="C179" s="89" t="inlineStr">
        <is>
          <t>Computed in Python from AIHW Table 3 ranks (Excel PERCENTRANK omitted because the full 513-LGA distribution is not embedded on this sheet).</t>
        </is>
      </c>
    </row>
    <row r="181" ht="15" customHeight="1" s="90">
      <c r="A181" s="102" t="inlineStr">
        <is>
          <t>Bottom 15 LGAs nationally (lowest BB rates, Jan 2026)</t>
        </is>
      </c>
    </row>
    <row r="182" ht="15" customHeight="1" s="90">
      <c r="A182" s="157" t="inlineStr">
        <is>
          <t>Rank</t>
        </is>
      </c>
      <c r="B182" s="157" t="inlineStr">
        <is>
          <t>LGA</t>
        </is>
      </c>
      <c r="C182" s="157" t="inlineStr">
        <is>
          <t>BB rate (Jan 2026)</t>
        </is>
      </c>
    </row>
    <row r="183" ht="15" customHeight="1" s="90">
      <c r="A183" s="89" t="n">
        <v>1</v>
      </c>
      <c r="B183" s="89" t="inlineStr">
        <is>
          <t>Peppermint Grove</t>
        </is>
      </c>
      <c r="C183" s="125" t="n">
        <v>0.469664956233022</v>
      </c>
    </row>
    <row r="184" ht="15" customHeight="1" s="90">
      <c r="A184" s="89" t="n">
        <v>2</v>
      </c>
      <c r="B184" s="89" t="inlineStr">
        <is>
          <t>Cottesloe</t>
        </is>
      </c>
      <c r="C184" s="125" t="n">
        <v>0.471272102148553</v>
      </c>
    </row>
    <row r="185" ht="15" customHeight="1" s="90">
      <c r="A185" s="89" t="n">
        <v>3</v>
      </c>
      <c r="B185" s="89" t="inlineStr">
        <is>
          <t>Mosman Park</t>
        </is>
      </c>
      <c r="C185" s="125" t="n">
        <v>0.497509328487122</v>
      </c>
    </row>
    <row r="186" ht="15" customHeight="1" s="90">
      <c r="A186" s="89" t="n">
        <v>4</v>
      </c>
      <c r="B186" s="89" t="inlineStr">
        <is>
          <t>Mosman</t>
        </is>
      </c>
      <c r="C186" s="125" t="n">
        <v>0.5131460398067</v>
      </c>
    </row>
    <row r="187" ht="15" customHeight="1" s="90">
      <c r="A187" s="89" t="n">
        <v>5</v>
      </c>
      <c r="B187" s="89" t="inlineStr">
        <is>
          <t>Subiaco</t>
        </is>
      </c>
      <c r="C187" s="125" t="n">
        <v>0.521043788136755</v>
      </c>
    </row>
    <row r="188" ht="15" customHeight="1" s="90">
      <c r="A188" s="89" t="n">
        <v>6</v>
      </c>
      <c r="B188" s="89" t="inlineStr">
        <is>
          <t>Claremont</t>
        </is>
      </c>
      <c r="C188" s="125" t="n">
        <v>0.523123788424259</v>
      </c>
    </row>
    <row r="189" ht="15" customHeight="1" s="90">
      <c r="A189" s="89" t="n">
        <v>7</v>
      </c>
      <c r="B189" s="89" t="inlineStr">
        <is>
          <t>Unincorporated ACT</t>
        </is>
      </c>
      <c r="C189" s="125" t="n">
        <v>0.529701505326672</v>
      </c>
    </row>
    <row r="190" ht="15" customHeight="1" s="90">
      <c r="A190" s="89" t="n">
        <v>8</v>
      </c>
      <c r="B190" s="89" t="inlineStr">
        <is>
          <t>Nedlands</t>
        </is>
      </c>
      <c r="C190" s="125" t="n">
        <v>0.533504174856878</v>
      </c>
    </row>
    <row r="191" ht="15" customHeight="1" s="90">
      <c r="A191" s="89" t="n">
        <v>9</v>
      </c>
      <c r="B191" s="89" t="inlineStr">
        <is>
          <t>Cambridge</t>
        </is>
      </c>
      <c r="C191" s="125" t="n">
        <v>0.537327351719129</v>
      </c>
    </row>
    <row r="192" ht="15" customHeight="1" s="90">
      <c r="A192" s="89" t="n">
        <v>10</v>
      </c>
      <c r="B192" s="89" t="inlineStr">
        <is>
          <t>Woollahra</t>
        </is>
      </c>
      <c r="C192" s="125" t="n">
        <v>0.544864245868134</v>
      </c>
    </row>
    <row r="193" ht="15" customHeight="1" s="90">
      <c r="A193" s="89" t="n">
        <v>11</v>
      </c>
      <c r="B193" s="89" t="inlineStr">
        <is>
          <t>East Fremantle</t>
        </is>
      </c>
      <c r="C193" s="125" t="n">
        <v>0.558891454965358</v>
      </c>
    </row>
    <row r="194" ht="15" customHeight="1" s="90">
      <c r="A194" s="89" t="n">
        <v>12</v>
      </c>
      <c r="B194" s="89" t="inlineStr">
        <is>
          <t>Vincent</t>
        </is>
      </c>
      <c r="C194" s="125" t="n">
        <v>0.561824782409386</v>
      </c>
    </row>
    <row r="195" ht="15" customHeight="1" s="90">
      <c r="A195" s="89" t="n">
        <v>13</v>
      </c>
      <c r="B195" s="89" t="inlineStr">
        <is>
          <t>Queanbeyan-Palerang</t>
        </is>
      </c>
      <c r="C195" s="125" t="n">
        <v>0.565860186882212</v>
      </c>
    </row>
    <row r="196" ht="15" customHeight="1" s="90">
      <c r="A196" s="89" t="n">
        <v>14</v>
      </c>
      <c r="B196" s="89" t="inlineStr">
        <is>
          <t>Hobart</t>
        </is>
      </c>
      <c r="C196" s="125" t="n">
        <v>0.576824873515899</v>
      </c>
    </row>
    <row r="197" ht="15" customHeight="1" s="90">
      <c r="A197" s="89" t="n">
        <v>15</v>
      </c>
      <c r="B197" s="89" t="inlineStr">
        <is>
          <t>Mansfield</t>
        </is>
      </c>
      <c r="C197" s="125" t="n">
        <v>0.5779940007139041</v>
      </c>
    </row>
    <row r="199" ht="15" customHeight="1" s="90">
      <c r="A199" s="158" t="inlineStr">
        <is>
          <t>(... Lane Cove ranks #48 of 513 ...)</t>
        </is>
      </c>
    </row>
    <row r="200" ht="15" customHeight="1" s="90">
      <c r="A200" s="102" t="inlineStr">
        <is>
          <t>Context: 5 LGAs above and below Lane Cove's national rank #48</t>
        </is>
      </c>
    </row>
    <row r="201" ht="15" customHeight="1" s="90">
      <c r="A201" s="157" t="inlineStr">
        <is>
          <t>Rank</t>
        </is>
      </c>
      <c r="B201" s="157" t="inlineStr">
        <is>
          <t>LGA</t>
        </is>
      </c>
      <c r="C201" s="157" t="inlineStr">
        <is>
          <t>BB rate</t>
        </is>
      </c>
    </row>
    <row r="202" ht="15" customHeight="1" s="90">
      <c r="A202" s="89" t="n">
        <v>43</v>
      </c>
      <c r="B202" s="89" t="inlineStr">
        <is>
          <t>Adelaide Hills</t>
        </is>
      </c>
      <c r="C202" s="125" t="n">
        <v>0.6606132335277271</v>
      </c>
    </row>
    <row r="203" ht="15" customHeight="1" s="90">
      <c r="A203" s="89" t="n">
        <v>44</v>
      </c>
      <c r="B203" s="89" t="inlineStr">
        <is>
          <t>Bayswater</t>
        </is>
      </c>
      <c r="C203" s="125" t="n">
        <v>0.664180069306157</v>
      </c>
    </row>
    <row r="204" ht="15" customHeight="1" s="90">
      <c r="A204" s="89" t="n">
        <v>45</v>
      </c>
      <c r="B204" s="89" t="inlineStr">
        <is>
          <t>Streaky Bay</t>
        </is>
      </c>
      <c r="C204" s="125" t="n">
        <v>0.667700956244725</v>
      </c>
    </row>
    <row r="205" ht="15" customHeight="1" s="90">
      <c r="A205" s="89" t="n">
        <v>46</v>
      </c>
      <c r="B205" s="89" t="inlineStr">
        <is>
          <t>Melbourne</t>
        </is>
      </c>
      <c r="C205" s="125" t="n">
        <v>0.6692223409132469</v>
      </c>
    </row>
    <row r="206" ht="15" customHeight="1" s="90">
      <c r="A206" s="89" t="n">
        <v>47</v>
      </c>
      <c r="B206" s="89" t="inlineStr">
        <is>
          <t>Victoria Park</t>
        </is>
      </c>
      <c r="C206" s="125" t="n">
        <v>0.669725227866184</v>
      </c>
    </row>
    <row r="207" ht="15" customHeight="1" s="90">
      <c r="A207" s="159" t="n">
        <v>48</v>
      </c>
      <c r="B207" s="159" t="inlineStr">
        <is>
          <t>Lane Cove</t>
        </is>
      </c>
      <c r="C207" s="160" t="n">
        <v>0.670613531379961</v>
      </c>
    </row>
    <row r="208" ht="15" customHeight="1" s="90">
      <c r="A208" s="89" t="n">
        <v>49</v>
      </c>
      <c r="B208" s="89" t="inlineStr">
        <is>
          <t>Karratha</t>
        </is>
      </c>
      <c r="C208" s="125" t="n">
        <v>0.673053112484211</v>
      </c>
    </row>
    <row r="209" ht="15" customHeight="1" s="90">
      <c r="A209" s="89" t="n">
        <v>50</v>
      </c>
      <c r="B209" s="89" t="inlineStr">
        <is>
          <t>Williams</t>
        </is>
      </c>
      <c r="C209" s="125" t="n">
        <v>0.673840560861852</v>
      </c>
    </row>
    <row r="210" ht="15" customHeight="1" s="90">
      <c r="A210" s="89" t="n">
        <v>51</v>
      </c>
      <c r="B210" s="89" t="inlineStr">
        <is>
          <t>Exmouth</t>
        </is>
      </c>
      <c r="C210" s="125" t="n">
        <v>0.676599926487743</v>
      </c>
    </row>
    <row r="211" ht="15" customHeight="1" s="90">
      <c r="A211" s="89" t="n">
        <v>52</v>
      </c>
      <c r="B211" s="89" t="inlineStr">
        <is>
          <t>Lake Macquarie</t>
        </is>
      </c>
      <c r="C211" s="125" t="n">
        <v>0.6772412848939861</v>
      </c>
    </row>
    <row r="212" ht="15" customHeight="1" s="90">
      <c r="A212" s="89" t="n">
        <v>53</v>
      </c>
      <c r="B212" s="89" t="inlineStr">
        <is>
          <t>Nillumbik</t>
        </is>
      </c>
      <c r="C212" s="125" t="n">
        <v>0.682057645423599</v>
      </c>
    </row>
    <row r="214" ht="17.25" customHeight="1" s="90">
      <c r="A214" s="138" t="inlineStr">
        <is>
          <t>4. GP density per 100,000 population — Lane Cove vs benchmarks</t>
        </is>
      </c>
    </row>
    <row r="215" ht="15" customHeight="1" s="90">
      <c r="A215" s="139" t="inlineStr">
        <is>
          <t>Source: PHIDU Social Health Atlas 2023 (residence basis — GPs counted by where they live; comparable national/state aggregates available). HWD 2024 workplace basis included for Lane Cove cross-reference.</t>
        </is>
      </c>
    </row>
    <row r="217" ht="15" customHeight="1" s="90">
      <c r="A217" s="140" t="inlineStr">
        <is>
          <t>Geography</t>
        </is>
      </c>
      <c r="B217" s="140" t="inlineStr">
        <is>
          <t>GP count</t>
        </is>
      </c>
      <c r="C217" s="140" t="inlineStr">
        <is>
          <t>Population (ERP 2023)</t>
        </is>
      </c>
      <c r="D217" s="140" t="inlineStr">
        <is>
          <t>GPs per 100,000</t>
        </is>
      </c>
      <c r="E217" s="140" t="inlineStr">
        <is>
          <t>Basis</t>
        </is>
      </c>
      <c r="F217" s="140" t="inlineStr">
        <is>
          <t>Year</t>
        </is>
      </c>
      <c r="G217" s="140" t="inlineStr">
        <is>
          <t>Source ID</t>
        </is>
      </c>
    </row>
    <row r="218" ht="15" customHeight="1" s="90">
      <c r="A218" s="141" t="inlineStr">
        <is>
          <t>Lane Cove</t>
        </is>
      </c>
      <c r="B218" s="143" t="n">
        <v>37</v>
      </c>
      <c r="C218" s="143" t="n">
        <v>41549</v>
      </c>
      <c r="D218" s="161" t="n">
        <v>89.05</v>
      </c>
      <c r="E218" s="141" t="inlineStr">
        <is>
          <t>Residence (PHIDU principal place of practice mapped to LGA of residence)</t>
        </is>
      </c>
      <c r="F218" s="141" t="n">
        <v>2023</v>
      </c>
      <c r="G218" s="141" t="inlineStr">
        <is>
          <t>PHIDU-1</t>
        </is>
      </c>
    </row>
    <row r="219" ht="15" customHeight="1" s="90">
      <c r="A219" s="145" t="inlineStr">
        <is>
          <t>Greater Sydney</t>
        </is>
      </c>
      <c r="B219" s="147" t="n">
        <v>5322</v>
      </c>
      <c r="C219" s="147" t="n">
        <v>5450496</v>
      </c>
      <c r="D219" s="162" t="n">
        <v>97.64</v>
      </c>
      <c r="E219" s="145" t="inlineStr">
        <is>
          <t>Residence (PHIDU)</t>
        </is>
      </c>
      <c r="F219" s="145" t="n">
        <v>2023</v>
      </c>
      <c r="G219" s="145" t="inlineStr">
        <is>
          <t>PHIDU-1</t>
        </is>
      </c>
    </row>
    <row r="220" ht="15" customHeight="1" s="90">
      <c r="A220" s="145" t="inlineStr">
        <is>
          <t>NSW</t>
        </is>
      </c>
      <c r="B220" s="147" t="n">
        <v>8079</v>
      </c>
      <c r="C220" s="147" t="n">
        <v>8342285</v>
      </c>
      <c r="D220" s="162" t="n">
        <v>96.84</v>
      </c>
      <c r="E220" s="145" t="inlineStr">
        <is>
          <t>Residence (PHIDU)</t>
        </is>
      </c>
      <c r="F220" s="145" t="n">
        <v>2023</v>
      </c>
      <c r="G220" s="145" t="inlineStr">
        <is>
          <t>PHIDU-1</t>
        </is>
      </c>
    </row>
    <row r="221" ht="15" customHeight="1" s="90">
      <c r="A221" s="145" t="inlineStr">
        <is>
          <t>Australia</t>
        </is>
      </c>
      <c r="B221" s="147" t="n">
        <v>27250</v>
      </c>
      <c r="C221" s="147" t="n">
        <v>26648878</v>
      </c>
      <c r="D221" s="162" t="n">
        <v>102.26</v>
      </c>
      <c r="E221" s="145" t="inlineStr">
        <is>
          <t>Residence (PHIDU)</t>
        </is>
      </c>
      <c r="F221" s="145" t="n">
        <v>2023</v>
      </c>
      <c r="G221" s="145" t="inlineStr">
        <is>
          <t>PHIDU-1</t>
        </is>
      </c>
    </row>
    <row r="222" ht="15" customHeight="1" s="90">
      <c r="A222" s="141" t="inlineStr">
        <is>
          <t>Lane Cove (workplace cross-check)</t>
        </is>
      </c>
      <c r="B222" s="143" t="n">
        <v>45</v>
      </c>
      <c r="C222" s="143" t="n">
        <v>41549</v>
      </c>
      <c r="D222" s="161" t="n">
        <v>108.31</v>
      </c>
      <c r="E222" s="141" t="inlineStr">
        <is>
          <t>Workplace (HWD NHWDS 2024 headcount)</t>
        </is>
      </c>
      <c r="F222" s="141" t="n">
        <v>2024</v>
      </c>
      <c r="G222" s="141" t="inlineStr">
        <is>
          <t>HWD-1</t>
        </is>
      </c>
    </row>
    <row r="224" ht="15" customHeight="1" s="90">
      <c r="A224" s="139" t="inlineStr">
        <is>
          <t>Note: PHIDU residence basis counts GPs by their LGA of residence. HWD workplace basis (used in v2 article body) counts GPs by their primary practice location.</t>
        </is>
      </c>
    </row>
    <row r="225" ht="15" customHeight="1" s="90">
      <c r="A225" s="163" t="inlineStr">
        <is>
          <t>Lane Cove ranks below Greater Sydney, NSW, and Australia averages on both bases.</t>
        </is>
      </c>
    </row>
    <row r="227" ht="17.25" customHeight="1" s="90">
      <c r="A227" s="138" t="inlineStr">
        <is>
          <t>5. Out-of-pocket cost — Lane Cove vs benchmarks</t>
        </is>
      </c>
    </row>
    <row r="228" ht="15" customHeight="1" s="90">
      <c r="A228" s="139" t="inlineStr">
        <is>
          <t>Source: DoH Medicare Quarterly Statistics 2025-26 Q2 (Dec Qtr 2025), GP Non-Referred Attendances. Lane Cove proxy = Northern Sydney PHN. Cleanbill 2026 Blue Report cross-check.</t>
        </is>
      </c>
    </row>
    <row r="230" ht="34.5" customHeight="1" s="90">
      <c r="A230" s="140" t="inlineStr">
        <is>
          <t>Geography</t>
        </is>
      </c>
      <c r="B230" s="140" t="inlineStr">
        <is>
          <t>Mean OOP per non-bulk-billed GP visit</t>
        </is>
      </c>
      <c r="C230" s="140" t="inlineStr">
        <is>
          <t>Period</t>
        </is>
      </c>
      <c r="D230" s="140" t="inlineStr">
        <is>
          <t>Source ID</t>
        </is>
      </c>
      <c r="E230" s="140" t="inlineStr">
        <is>
          <t>Notes</t>
        </is>
      </c>
    </row>
    <row r="231" ht="57" customHeight="1" s="90">
      <c r="A231" s="141" t="inlineStr">
        <is>
          <t>Northern Sydney PHN (Lane Cove proxy)</t>
        </is>
      </c>
      <c r="B231" s="164" t="n">
        <v>49.32</v>
      </c>
      <c r="C231" s="141" t="inlineStr">
        <is>
          <t>2025-26 Q2 (Dec Qtr 2025)</t>
        </is>
      </c>
      <c r="D231" s="141" t="inlineStr">
        <is>
          <t>DOH-1</t>
        </is>
      </c>
      <c r="E231" s="144" t="inlineStr">
        <is>
          <t>Lane Cove sits in the Northern Sydney PHN footprint. DoH does not publish LGA-level OOP.</t>
        </is>
      </c>
    </row>
    <row r="232" ht="68.25" customHeight="1" s="90">
      <c r="A232" s="145" t="inlineStr">
        <is>
          <t>Greater Sydney (4-PHN simple avg)</t>
        </is>
      </c>
      <c r="B232" s="165" t="n">
        <v>47.63</v>
      </c>
      <c r="C232" s="145" t="inlineStr">
        <is>
          <t>2025-26 Q2 (Dec Qtr 2025)</t>
        </is>
      </c>
      <c r="D232" s="145" t="inlineStr">
        <is>
          <t>DOH-1</t>
        </is>
      </c>
      <c r="E232" s="148" t="inlineStr">
        <is>
          <t>Simple average of CESPHN, NSPHN, WSPHN, SWSPHN. Not volume-weighted (volumes not in source).</t>
        </is>
      </c>
    </row>
    <row r="233" ht="23.25" customHeight="1" s="90">
      <c r="A233" s="145" t="inlineStr">
        <is>
          <t>NSW</t>
        </is>
      </c>
      <c r="B233" s="165" t="n">
        <v>50.17</v>
      </c>
      <c r="C233" s="145" t="inlineStr">
        <is>
          <t>2025-26 Q2 (Dec Qtr 2025)</t>
        </is>
      </c>
      <c r="D233" s="145" t="inlineStr">
        <is>
          <t>DOH-1</t>
        </is>
      </c>
      <c r="E233" s="148" t="inlineStr">
        <is>
          <t>NSW state aggregate from DoH PHN file.</t>
        </is>
      </c>
    </row>
    <row r="234" ht="45.75" customHeight="1" s="90">
      <c r="A234" s="145" t="inlineStr">
        <is>
          <t>Australia</t>
        </is>
      </c>
      <c r="B234" s="165" t="n">
        <v>51.11</v>
      </c>
      <c r="C234" s="145" t="inlineStr">
        <is>
          <t>2025-26 Q2 (Dec Qtr 2025)</t>
        </is>
      </c>
      <c r="D234" s="145" t="inlineStr">
        <is>
          <t>DOH-1</t>
        </is>
      </c>
      <c r="E234" s="148" t="inlineStr">
        <is>
          <t>National GP-NRA OOP. Higher than NSW because of QLD/regional outliers.</t>
        </is>
      </c>
    </row>
    <row r="235" ht="79.5" customHeight="1" s="90">
      <c r="A235" s="145" t="inlineStr">
        <is>
          <t>Australia (Cleanbill cross-check)</t>
        </is>
      </c>
      <c r="B235" s="165" t="n">
        <v>49.23</v>
      </c>
      <c r="C235" s="145" t="inlineStr">
        <is>
          <t>Calendar 2025 (Cleanbill 2026 Blue Report, released Jan 2026)</t>
        </is>
      </c>
      <c r="D235" s="145" t="inlineStr">
        <is>
          <t>CB-1</t>
        </is>
      </c>
      <c r="E235" s="148" t="inlineStr">
        <is>
          <t>Cleanbill survey of clinic-published fees; calendar 2025; methodology differs from DoH (clinic-list mean vs services-weighted).</t>
        </is>
      </c>
    </row>
  </sheetData>
  <mergeCells count="15">
    <mergeCell ref="A18:H18"/>
    <mergeCell ref="A224:H224"/>
    <mergeCell ref="A3:H3"/>
    <mergeCell ref="A215:H215"/>
    <mergeCell ref="A5:H5"/>
    <mergeCell ref="A227:H227"/>
    <mergeCell ref="A171:H171"/>
    <mergeCell ref="A2:H2"/>
    <mergeCell ref="A172:H172"/>
    <mergeCell ref="A214:H214"/>
    <mergeCell ref="A19:H19"/>
    <mergeCell ref="A225:H225"/>
    <mergeCell ref="A1:H1"/>
    <mergeCell ref="A6:H6"/>
    <mergeCell ref="A228:H228"/>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11.xml><?xml version="1.0" encoding="utf-8"?>
<worksheet xmlns="http://schemas.openxmlformats.org/spreadsheetml/2006/main">
  <sheetPr filterMode="0">
    <outlinePr summaryBelow="1" summaryRight="1"/>
    <pageSetUpPr fitToPage="0"/>
  </sheetPr>
  <dimension ref="A1:E35"/>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8" customWidth="1" style="89" min="1" max="1"/>
    <col width="14" customWidth="1" style="89" min="2" max="2"/>
    <col width="10" customWidth="1" style="89" min="3" max="3"/>
    <col width="14" customWidth="1" style="89" min="4" max="4"/>
    <col width="12" customWidth="1" style="89" min="5" max="5"/>
  </cols>
  <sheetData>
    <row r="1" ht="17.35" customHeight="1" s="90">
      <c r="A1" s="166" t="inlineStr">
        <is>
          <t>Lane Cove LGA — Estimated Resident Population, 2010 to 2025</t>
        </is>
      </c>
    </row>
    <row r="2" ht="15" customHeight="1" s="90">
      <c r="A2" s="167" t="inlineStr">
        <is>
          <t>Source: ABS-4 (catalogue 3218.0). LC = LGA code 14700. ERP at 30 June each year. Census points are usual-residence counts at Census night (August).</t>
        </is>
      </c>
    </row>
    <row r="4" ht="15" customHeight="1" s="90">
      <c r="A4" s="168" t="inlineStr">
        <is>
          <t>Year</t>
        </is>
      </c>
      <c r="B4" s="168" t="inlineStr">
        <is>
          <t>Population</t>
        </is>
      </c>
      <c r="C4" s="168" t="inlineStr">
        <is>
          <t>Series</t>
        </is>
      </c>
      <c r="D4" s="168" t="inlineStr">
        <is>
          <t>As-of date</t>
        </is>
      </c>
      <c r="E4" s="168" t="inlineStr">
        <is>
          <t>Source ID</t>
        </is>
      </c>
    </row>
    <row r="5" ht="15" customHeight="1" s="90">
      <c r="A5" s="169" t="n">
        <v>2010</v>
      </c>
      <c r="B5" s="170" t="n">
        <v>32803</v>
      </c>
      <c r="C5" s="169" t="inlineStr">
        <is>
          <t>ERP</t>
        </is>
      </c>
      <c r="D5" s="169" t="inlineStr">
        <is>
          <t>2010-06-30</t>
        </is>
      </c>
      <c r="E5" s="169" t="inlineStr">
        <is>
          <t>ABS-4</t>
        </is>
      </c>
    </row>
    <row r="6" ht="15" customHeight="1" s="90">
      <c r="A6" s="169" t="n">
        <v>2011</v>
      </c>
      <c r="B6" s="170" t="n">
        <v>33233</v>
      </c>
      <c r="C6" s="169" t="inlineStr">
        <is>
          <t>ERP</t>
        </is>
      </c>
      <c r="D6" s="169" t="inlineStr">
        <is>
          <t>2011-06-30</t>
        </is>
      </c>
      <c r="E6" s="169" t="inlineStr">
        <is>
          <t>ABS-4</t>
        </is>
      </c>
    </row>
    <row r="7" ht="15" customHeight="1" s="90">
      <c r="A7" s="169" t="n">
        <v>2012</v>
      </c>
      <c r="B7" s="170" t="n">
        <v>33728</v>
      </c>
      <c r="C7" s="169" t="inlineStr">
        <is>
          <t>ERP</t>
        </is>
      </c>
      <c r="D7" s="169" t="inlineStr">
        <is>
          <t>2012-06-30</t>
        </is>
      </c>
      <c r="E7" s="169" t="inlineStr">
        <is>
          <t>ABS-4</t>
        </is>
      </c>
    </row>
    <row r="8" ht="15" customHeight="1" s="90">
      <c r="A8" s="169" t="n">
        <v>2013</v>
      </c>
      <c r="B8" s="170" t="n">
        <v>34261</v>
      </c>
      <c r="C8" s="169" t="inlineStr">
        <is>
          <t>ERP</t>
        </is>
      </c>
      <c r="D8" s="169" t="inlineStr">
        <is>
          <t>2013-06-30</t>
        </is>
      </c>
      <c r="E8" s="169" t="inlineStr">
        <is>
          <t>ABS-4</t>
        </is>
      </c>
    </row>
    <row r="9" ht="15" customHeight="1" s="90">
      <c r="A9" s="169" t="n">
        <v>2014</v>
      </c>
      <c r="B9" s="170" t="n">
        <v>35196</v>
      </c>
      <c r="C9" s="169" t="inlineStr">
        <is>
          <t>ERP</t>
        </is>
      </c>
      <c r="D9" s="169" t="inlineStr">
        <is>
          <t>2014-06-30</t>
        </is>
      </c>
      <c r="E9" s="169" t="inlineStr">
        <is>
          <t>ABS-4</t>
        </is>
      </c>
    </row>
    <row r="10" ht="15" customHeight="1" s="90">
      <c r="A10" s="169" t="n">
        <v>2015</v>
      </c>
      <c r="B10" s="170" t="n">
        <v>36402</v>
      </c>
      <c r="C10" s="169" t="inlineStr">
        <is>
          <t>ERP</t>
        </is>
      </c>
      <c r="D10" s="169" t="inlineStr">
        <is>
          <t>2015-06-30</t>
        </is>
      </c>
      <c r="E10" s="169" t="inlineStr">
        <is>
          <t>ABS-4</t>
        </is>
      </c>
    </row>
    <row r="11" ht="15" customHeight="1" s="90">
      <c r="A11" s="169" t="n">
        <v>2016</v>
      </c>
      <c r="B11" s="170" t="n">
        <v>37694</v>
      </c>
      <c r="C11" s="169" t="inlineStr">
        <is>
          <t>ERP</t>
        </is>
      </c>
      <c r="D11" s="169" t="inlineStr">
        <is>
          <t>2016-06-30</t>
        </is>
      </c>
      <c r="E11" s="169" t="inlineStr">
        <is>
          <t>ABS-4</t>
        </is>
      </c>
    </row>
    <row r="12" ht="15" customHeight="1" s="90">
      <c r="A12" s="169" t="n">
        <v>2017</v>
      </c>
      <c r="B12" s="170" t="n">
        <v>38615</v>
      </c>
      <c r="C12" s="169" t="inlineStr">
        <is>
          <t>ERP</t>
        </is>
      </c>
      <c r="D12" s="169" t="inlineStr">
        <is>
          <t>2017-06-30</t>
        </is>
      </c>
      <c r="E12" s="169" t="inlineStr">
        <is>
          <t>ABS-4</t>
        </is>
      </c>
    </row>
    <row r="13" ht="15" customHeight="1" s="90">
      <c r="A13" s="169" t="n">
        <v>2018</v>
      </c>
      <c r="B13" s="170" t="n">
        <v>39239</v>
      </c>
      <c r="C13" s="169" t="inlineStr">
        <is>
          <t>ERP</t>
        </is>
      </c>
      <c r="D13" s="169" t="inlineStr">
        <is>
          <t>2018-06-30</t>
        </is>
      </c>
      <c r="E13" s="169" t="inlineStr">
        <is>
          <t>ABS-4</t>
        </is>
      </c>
    </row>
    <row r="14" ht="15" customHeight="1" s="90">
      <c r="A14" s="169" t="n">
        <v>2019</v>
      </c>
      <c r="B14" s="170" t="n">
        <v>39790</v>
      </c>
      <c r="C14" s="169" t="inlineStr">
        <is>
          <t>ERP</t>
        </is>
      </c>
      <c r="D14" s="169" t="inlineStr">
        <is>
          <t>2019-06-30</t>
        </is>
      </c>
      <c r="E14" s="169" t="inlineStr">
        <is>
          <t>ABS-4</t>
        </is>
      </c>
    </row>
    <row r="15" ht="15" customHeight="1" s="90">
      <c r="A15" s="169" t="n">
        <v>2020</v>
      </c>
      <c r="B15" s="170" t="n">
        <v>40067</v>
      </c>
      <c r="C15" s="169" t="inlineStr">
        <is>
          <t>ERP</t>
        </is>
      </c>
      <c r="D15" s="169" t="inlineStr">
        <is>
          <t>2020-06-30</t>
        </is>
      </c>
      <c r="E15" s="169" t="inlineStr">
        <is>
          <t>ABS-4</t>
        </is>
      </c>
    </row>
    <row r="16" ht="15" customHeight="1" s="90">
      <c r="A16" s="169" t="n">
        <v>2021</v>
      </c>
      <c r="B16" s="170" t="n">
        <v>39608</v>
      </c>
      <c r="C16" s="169" t="inlineStr">
        <is>
          <t>ERP</t>
        </is>
      </c>
      <c r="D16" s="169" t="inlineStr">
        <is>
          <t>2021-06-30</t>
        </is>
      </c>
      <c r="E16" s="169" t="inlineStr">
        <is>
          <t>ABS-4</t>
        </is>
      </c>
    </row>
    <row r="17" ht="15" customHeight="1" s="90">
      <c r="A17" s="169" t="n">
        <v>2022</v>
      </c>
      <c r="B17" s="170" t="n">
        <v>40162</v>
      </c>
      <c r="C17" s="169" t="inlineStr">
        <is>
          <t>ERP</t>
        </is>
      </c>
      <c r="D17" s="169" t="inlineStr">
        <is>
          <t>2022-06-30</t>
        </is>
      </c>
      <c r="E17" s="169" t="inlineStr">
        <is>
          <t>ABS-4</t>
        </is>
      </c>
    </row>
    <row r="18" ht="15" customHeight="1" s="90">
      <c r="A18" s="169" t="n">
        <v>2023</v>
      </c>
      <c r="B18" s="170" t="n">
        <v>41613</v>
      </c>
      <c r="C18" s="169" t="inlineStr">
        <is>
          <t>ERP</t>
        </is>
      </c>
      <c r="D18" s="169" t="inlineStr">
        <is>
          <t>2023-06-30</t>
        </is>
      </c>
      <c r="E18" s="169" t="inlineStr">
        <is>
          <t>ABS-4</t>
        </is>
      </c>
    </row>
    <row r="19" ht="15" customHeight="1" s="90">
      <c r="A19" s="171" t="n">
        <v>2024</v>
      </c>
      <c r="B19" s="172" t="n">
        <v>42594</v>
      </c>
      <c r="C19" s="171" t="inlineStr">
        <is>
          <t>ERP</t>
        </is>
      </c>
      <c r="D19" s="171" t="inlineStr">
        <is>
          <t>2024-06-30</t>
        </is>
      </c>
      <c r="E19" s="171" t="inlineStr">
        <is>
          <t>ABS-4</t>
        </is>
      </c>
    </row>
    <row r="20" ht="15" customHeight="1" s="90">
      <c r="A20" s="169" t="n">
        <v>2025</v>
      </c>
      <c r="B20" s="170" t="n">
        <v>43094</v>
      </c>
      <c r="C20" s="169" t="inlineStr">
        <is>
          <t>ERP</t>
        </is>
      </c>
      <c r="D20" s="169" t="inlineStr">
        <is>
          <t>2025-06-30</t>
        </is>
      </c>
      <c r="E20" s="169" t="inlineStr">
        <is>
          <t>ABS-4</t>
        </is>
      </c>
    </row>
    <row r="21" ht="15" customHeight="1" s="90">
      <c r="A21" s="169" t="n">
        <v>2011</v>
      </c>
      <c r="B21" s="170" t="n">
        <v>31510</v>
      </c>
      <c r="C21" s="169" t="inlineStr">
        <is>
          <t>Census</t>
        </is>
      </c>
      <c r="D21" s="169" t="inlineStr">
        <is>
          <t>2011-08-09</t>
        </is>
      </c>
      <c r="E21" s="169" t="inlineStr">
        <is>
          <t>ABS-2</t>
        </is>
      </c>
    </row>
    <row r="22" ht="15" customHeight="1" s="90">
      <c r="A22" s="169" t="n">
        <v>2016</v>
      </c>
      <c r="B22" s="170" t="n">
        <v>36051</v>
      </c>
      <c r="C22" s="169" t="inlineStr">
        <is>
          <t>Census</t>
        </is>
      </c>
      <c r="D22" s="169" t="inlineStr">
        <is>
          <t>2016-08-09</t>
        </is>
      </c>
      <c r="E22" s="169" t="inlineStr">
        <is>
          <t>ABS-2</t>
        </is>
      </c>
    </row>
    <row r="23" ht="15" customHeight="1" s="90">
      <c r="A23" s="169" t="n">
        <v>2021</v>
      </c>
      <c r="B23" s="170" t="n">
        <v>39438</v>
      </c>
      <c r="C23" s="169" t="inlineStr">
        <is>
          <t>Census</t>
        </is>
      </c>
      <c r="D23" s="169" t="inlineStr">
        <is>
          <t>2021-08-10</t>
        </is>
      </c>
      <c r="E23" s="169" t="inlineStr">
        <is>
          <t>ABS-2</t>
        </is>
      </c>
    </row>
    <row r="26" ht="15" customHeight="1" s="90">
      <c r="A26" s="173" t="inlineStr">
        <is>
          <t>Growth metrics (computed)</t>
        </is>
      </c>
    </row>
    <row r="27" ht="15" customHeight="1" s="90">
      <c r="A27" s="89" t="inlineStr">
        <is>
          <t>ERP 2011 (baseline)</t>
        </is>
      </c>
      <c r="B27" s="154">
        <f>B6</f>
        <v/>
      </c>
    </row>
    <row r="28" ht="15" customHeight="1" s="90">
      <c r="A28" s="89" t="inlineStr">
        <is>
          <t>ERP 2024 (latest full year reform window)</t>
        </is>
      </c>
      <c r="B28" s="154">
        <f>B19</f>
        <v/>
      </c>
    </row>
    <row r="29" ht="15" customHeight="1" s="90">
      <c r="A29" s="89" t="inlineStr">
        <is>
          <t>ERP 2025 (latest)</t>
        </is>
      </c>
      <c r="B29" s="154">
        <f>B20</f>
        <v/>
      </c>
    </row>
    <row r="30" ht="15" customHeight="1" s="90">
      <c r="A30" s="89" t="inlineStr">
        <is>
          <t>Growth 2011 to 2024 (ERP basis)</t>
        </is>
      </c>
      <c r="B30" s="125">
        <f>B19/B6-1</f>
        <v/>
      </c>
    </row>
    <row r="31" ht="15" customHeight="1" s="90">
      <c r="A31" s="89" t="inlineStr">
        <is>
          <t>Growth 2011 to 2025 (ERP basis)</t>
        </is>
      </c>
      <c r="B31" s="125">
        <f>B20/B6-1</f>
        <v/>
      </c>
    </row>
    <row r="33" ht="60" customHeight="1" s="90">
      <c r="A33" s="174" t="inlineStr">
        <is>
          <t>Note: the article's "32% growth" rounds the splice between the 2011 Census usual-residence count (31,510) and the PHIDU-cited 2023 ERP (~41,549). Using a single consistent ABS-ERP series as above gives ~28% over 13 years (2011-2024) or ~30% to 2025. Both are large; the chart shows both series so readers can audit either reading.</t>
        </is>
      </c>
    </row>
    <row r="34" ht="15" customHeight="1" s="90"/>
    <row r="35" ht="15" customHeight="1" s="90"/>
  </sheetData>
  <mergeCells count="3">
    <mergeCell ref="A2:E2"/>
    <mergeCell ref="A1:E1"/>
    <mergeCell ref="A33:E35"/>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G34"/>
  <sheetViews>
    <sheetView showFormulas="0" showGridLines="1" showRowColHeaders="1" showZeros="1" rightToLeft="0" tabSelected="0" showOutlineSymbols="1" defaultGridColor="1"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12" customWidth="1" style="89" min="1" max="1"/>
    <col width="50" customWidth="1" style="89" min="2" max="2"/>
    <col width="28" customWidth="1" style="89" min="3" max="3"/>
    <col width="65" customWidth="1" style="89" min="4" max="4"/>
    <col width="14" customWidth="1" style="89" min="5" max="5"/>
    <col width="50" customWidth="1" style="89" min="6" max="7"/>
  </cols>
  <sheetData>
    <row r="1" ht="26.25" customHeight="1" s="90">
      <c r="A1" s="98" t="inlineStr">
        <is>
          <t>source_id</t>
        </is>
      </c>
      <c r="B1" s="98" t="inlineStr">
        <is>
          <t>source_name</t>
        </is>
      </c>
      <c r="C1" s="98" t="inlineStr">
        <is>
          <t>publisher</t>
        </is>
      </c>
      <c r="D1" s="98" t="inlineStr">
        <is>
          <t>url</t>
        </is>
      </c>
      <c r="E1" s="98" t="inlineStr">
        <is>
          <t>accessed_date</t>
        </is>
      </c>
      <c r="F1" s="98" t="inlineStr">
        <is>
          <t>used_for</t>
        </is>
      </c>
      <c r="G1" s="98" t="inlineStr">
        <is>
          <t>raw_file_in_repo</t>
        </is>
      </c>
    </row>
    <row r="2" s="90">
      <c r="A2" s="175" t="inlineStr">
        <is>
          <t>AIHW-1</t>
        </is>
      </c>
      <c r="B2" s="175" t="inlineStr">
        <is>
          <t>HWE 97 Medicare bulk-billing of GP attendances — monthly data (LGA supplementary tables)</t>
        </is>
      </c>
      <c r="C2" s="175" t="inlineStr">
        <is>
          <t>AIHW</t>
        </is>
      </c>
      <c r="D2" s="175" t="inlineStr">
        <is>
          <t>https://www.aihw.gov.au/reports/medicare/medicare-bulk-billing-gp-attendances-monthly-data/data</t>
        </is>
      </c>
      <c r="E2" s="175" t="inlineStr">
        <is>
          <t>2026-04-24</t>
        </is>
      </c>
      <c r="F2" s="175" t="inlineStr">
        <is>
          <t>LGA bulk-billing monthly time series; latest-value comparisons</t>
        </is>
      </c>
      <c r="G2" s="175" t="inlineStr">
        <is>
          <t>data/sources/aihw_lga_bulkbilling_raw.xlsx → data/aihw_lga_bulkbilling_timeseries_2026-04-24.csv</t>
        </is>
      </c>
    </row>
    <row r="3" s="90">
      <c r="A3" s="175" t="inlineStr">
        <is>
          <t>DOH-1</t>
        </is>
      </c>
      <c r="B3" s="175" t="inlineStr">
        <is>
          <t>Medicare Quarterly Statistics by BToS and PHN — 2025-26 Q2 release (Sep Qtr 2025)</t>
        </is>
      </c>
      <c r="C3" s="175" t="inlineStr">
        <is>
          <t>Australian Department of Health, Disability and Ageing</t>
        </is>
      </c>
      <c r="D3" s="175" t="inlineStr">
        <is>
          <t>https://www.health.gov.au/resources/publications/medicare-quarterly-statistics</t>
        </is>
      </c>
      <c r="E3" s="175" t="inlineStr">
        <is>
          <t>2026-04-24</t>
        </is>
      </c>
      <c r="F3" s="175" t="inlineStr">
        <is>
          <t>NSPHN quarterly bulk-billing % and mean OOP</t>
        </is>
      </c>
      <c r="G3" s="175" t="inlineStr">
        <is>
          <t>data/sources/doh_phn_sep2025.xlsx (a.k.a. nsphn_quarterly_raw.xlsx) → data/phn_quarterly_2026-04-24.csv</t>
        </is>
      </c>
    </row>
    <row r="4" s="90">
      <c r="A4" s="175" t="inlineStr">
        <is>
          <t>HWD-1</t>
        </is>
      </c>
      <c r="B4" s="175" t="inlineStr">
        <is>
          <t>National Health Workforce Dataset (NHWDS) 2024 — Medical practitioners by primary speciality, principal place of practice</t>
        </is>
      </c>
      <c r="C4" s="175" t="inlineStr">
        <is>
          <t>Australian Department of Health (Health Workforce Data Tool)</t>
        </is>
      </c>
      <c r="D4" s="175" t="inlineStr">
        <is>
          <t>https://hwd.health.gov.au/datatool/</t>
        </is>
      </c>
      <c r="E4" s="175" t="inlineStr">
        <is>
          <t>2026-04-24</t>
        </is>
      </c>
      <c r="F4" s="175" t="inlineStr">
        <is>
          <t>GP headcount per LGA (workplace basis)</t>
        </is>
      </c>
      <c r="G4" s="175" t="inlineStr">
        <is>
          <t>data/sources/hwd_gps_by_lga_2024.csv</t>
        </is>
      </c>
    </row>
    <row r="5" s="90">
      <c r="A5" s="175" t="inlineStr">
        <is>
          <t>HWD-2</t>
        </is>
      </c>
      <c r="B5" s="175" t="inlineStr">
        <is>
          <t>NHWDS 2024 — Medical practitioners (all specialities) by LGA cross-check</t>
        </is>
      </c>
      <c r="C5" s="175" t="inlineStr">
        <is>
          <t>Australian Department of Health</t>
        </is>
      </c>
      <c r="D5" s="175" t="inlineStr">
        <is>
          <t>https://hwd.health.gov.au/datatool/</t>
        </is>
      </c>
      <c r="E5" s="175" t="inlineStr">
        <is>
          <t>2026-04-24</t>
        </is>
      </c>
      <c r="F5" s="175" t="inlineStr">
        <is>
          <t>Cross-check on GP count vs total medical practitioners</t>
        </is>
      </c>
      <c r="G5" s="175" t="inlineStr">
        <is>
          <t>data/sources/hwd_medical_practitioners_by_lga_2024.csv</t>
        </is>
      </c>
    </row>
    <row r="6" s="90">
      <c r="A6" s="175" t="inlineStr">
        <is>
          <t>PHIDU-1</t>
        </is>
      </c>
      <c r="B6" s="175" t="inlineStr">
        <is>
          <t>Social Health Atlas of Australia — LGA, 2023 update</t>
        </is>
      </c>
      <c r="C6" s="175" t="inlineStr">
        <is>
          <t>PHIDU, Torrens University Australia</t>
        </is>
      </c>
      <c r="D6" s="175" t="inlineStr">
        <is>
          <t>https://phidu.torrens.edu.au/social-health-atlases/data#social-health-atlas-of-australia-local-government-areas</t>
        </is>
      </c>
      <c r="E6" s="175" t="inlineStr">
        <is>
          <t>2026-04-24</t>
        </is>
      </c>
      <c r="F6" s="175" t="inlineStr">
        <is>
          <t>Residence-basis GP supply check (37 GPs in LC)</t>
        </is>
      </c>
      <c r="G6" s="175" t="inlineStr">
        <is>
          <t>data/sources/phidu_social_health_atlas_lga.xlsx</t>
        </is>
      </c>
    </row>
    <row r="7" s="90">
      <c r="A7" s="175" t="inlineStr">
        <is>
          <t>NHSD-1</t>
        </is>
      </c>
      <c r="B7" s="175" t="inlineStr">
        <is>
          <t>National Health Services Directory (Healthdirect)</t>
        </is>
      </c>
      <c r="C7" s="175" t="inlineStr">
        <is>
          <t>Healthdirect Australia / DoH</t>
        </is>
      </c>
      <c r="D7" s="175" t="inlineStr">
        <is>
          <t>https://www.healthdirect.gov.au/australian-health-services</t>
        </is>
      </c>
      <c r="E7" s="175" t="inlineStr">
        <is>
          <t>2026-04-25</t>
        </is>
      </c>
      <c r="F7" s="175" t="inlineStr">
        <is>
          <t>Lane Cove clinic inventory and billing-label baseline</t>
        </is>
      </c>
      <c r="G7" s="175" t="inlineStr">
        <is>
          <t>data/sources/nhsd_all_gp_2065.json, nhsd_all_gp_2066.json, nhsd_all_gp_2068.json</t>
        </is>
      </c>
    </row>
    <row r="8" s="90">
      <c r="A8" s="175" t="inlineStr">
        <is>
          <t>NHSD-2</t>
        </is>
      </c>
      <c r="B8" s="175" t="inlineStr">
        <is>
          <t>NHSD BBPIP filter — Bulk-Billing Practice Incentive Program registrants</t>
        </is>
      </c>
      <c r="C8" s="175" t="inlineStr">
        <is>
          <t>Healthdirect / DoH</t>
        </is>
      </c>
      <c r="D8" s="175" t="inlineStr">
        <is>
          <t>https://www.healthdirect.gov.au/australian-health-services</t>
        </is>
      </c>
      <c r="E8" s="175" t="inlineStr">
        <is>
          <t>2026-04-25</t>
        </is>
      </c>
      <c r="F8" s="175" t="inlineStr">
        <is>
          <t>Cross-check of clinics formally registered as full-bulk-billing</t>
        </is>
      </c>
      <c r="G8" s="175" t="inlineStr">
        <is>
          <t>data/sources/nhsd_bbpip_2065.json, nhsd_bbpip_2066.json, nhsd_bbpip_2068.json</t>
        </is>
      </c>
    </row>
    <row r="9" s="90">
      <c r="A9" s="175" t="inlineStr">
        <is>
          <t>CB-1</t>
        </is>
      </c>
      <c r="B9" s="175" t="inlineStr">
        <is>
          <t>Cleanbill Blue Report 2026</t>
        </is>
      </c>
      <c r="C9" s="175" t="inlineStr">
        <is>
          <t>Cleanbill</t>
        </is>
      </c>
      <c r="D9" s="175" t="inlineStr">
        <is>
          <t>https://www.cleanbill.com.au/the-blue-report-2026/</t>
        </is>
      </c>
      <c r="E9" s="175" t="inlineStr">
        <is>
          <t>2026-04-24</t>
        </is>
      </c>
      <c r="F9" s="175" t="inlineStr">
        <is>
          <t>National fully-bulk-billing clinic share trend; postcode 2066 fee averages</t>
        </is>
      </c>
      <c r="G9" s="175" t="inlineStr">
        <is>
          <t>(secondary; quoted figures only)</t>
        </is>
      </c>
    </row>
    <row r="10" s="90">
      <c r="A10" s="175" t="inlineStr">
        <is>
          <t>ABS-1</t>
        </is>
      </c>
      <c r="B10" s="175" t="inlineStr">
        <is>
          <t>Patient Experience Survey 2024-25 — Tables 5.3 and 6.2 (visits to a GP, by age and IRSD)</t>
        </is>
      </c>
      <c r="C10" s="175" t="inlineStr">
        <is>
          <t>Australian Bureau of Statistics</t>
        </is>
      </c>
      <c r="D10" s="175" t="inlineStr">
        <is>
          <t>https://www.abs.gov.au/statistics/health/health-services/patient-experiences/2024-25</t>
        </is>
      </c>
      <c r="E10" s="175" t="inlineStr">
        <is>
          <t>2026-04-24</t>
        </is>
      </c>
      <c r="F10" s="175" t="inlineStr">
        <is>
          <t>Mean GP visits/yr by age band and IRSD quintile</t>
        </is>
      </c>
      <c r="G10" s="175" t="inlineStr">
        <is>
          <t>data/sources/abs_pes_raw.xlsx → data/abs_visit_frequency_2026-04-24.csv</t>
        </is>
      </c>
    </row>
    <row r="11" s="90">
      <c r="A11" s="175" t="inlineStr">
        <is>
          <t>ABS-2</t>
        </is>
      </c>
      <c r="B11" s="175" t="inlineStr">
        <is>
          <t>Census of Population and Housing 2021 — QuickStats by LGA</t>
        </is>
      </c>
      <c r="C11" s="175" t="inlineStr">
        <is>
          <t>Australian Bureau of Statistics</t>
        </is>
      </c>
      <c r="D11" s="175" t="inlineStr">
        <is>
          <t>https://www.abs.gov.au/census/find-census-data/quickstats</t>
        </is>
      </c>
      <c r="E11" s="175" t="inlineStr">
        <is>
          <t>2026-04-24</t>
        </is>
      </c>
      <c r="F11" s="175" t="inlineStr">
        <is>
          <t>Median weekly household income by LGA</t>
        </is>
      </c>
      <c r="G11" s="175" t="inlineStr">
        <is>
          <t>data/abs_income_by_lga_2026-04-24.csv</t>
        </is>
      </c>
    </row>
    <row r="12" s="90">
      <c r="A12" s="175" t="inlineStr">
        <is>
          <t>ABS-3</t>
        </is>
      </c>
      <c r="B12" s="175" t="inlineStr">
        <is>
          <t>Estimated Resident Population (ERP) 2023, by LGA</t>
        </is>
      </c>
      <c r="C12" s="175" t="inlineStr">
        <is>
          <t>Australian Bureau of Statistics (via PHIDU and citypopulation.de)</t>
        </is>
      </c>
      <c r="D12" s="175" t="inlineStr">
        <is>
          <t>https://www.abs.gov.au/statistics/people/population/regional-population</t>
        </is>
      </c>
      <c r="E12" s="175" t="inlineStr">
        <is>
          <t>2026-04-24</t>
        </is>
      </c>
      <c r="F12" s="175" t="inlineStr">
        <is>
          <t>Population denominators for GP-density calculations</t>
        </is>
      </c>
      <c r="G12" s="175" t="inlineStr">
        <is>
          <t>(via PHIDU; numbers in 'GP density' tab)</t>
        </is>
      </c>
    </row>
    <row r="13" s="90">
      <c r="A13" s="175" t="inlineStr">
        <is>
          <t>LCGP-1</t>
        </is>
      </c>
      <c r="B13" s="175" t="inlineStr">
        <is>
          <t>Lane Cove General Practice — practice website</t>
        </is>
      </c>
      <c r="C13" s="175" t="inlineStr">
        <is>
          <t>Lane Cove General Practice (Drs Staniforth, Rouesnel)</t>
        </is>
      </c>
      <c r="D13" s="175" t="inlineStr">
        <is>
          <t>https://lcgp.com.au/</t>
        </is>
      </c>
      <c r="E13" s="175" t="inlineStr">
        <is>
          <t>2026-04-25</t>
        </is>
      </c>
      <c r="F13" s="175" t="inlineStr">
        <is>
          <t>Verifies LCGP is bulk-billing Monday-to-Friday</t>
        </is>
      </c>
      <c r="G13" s="175" t="inlineStr">
        <is>
          <t>(website quote captured in Clinic inventory)</t>
        </is>
      </c>
    </row>
    <row r="14" s="90">
      <c r="A14" s="175" t="inlineStr">
        <is>
          <t>RACGP-1</t>
        </is>
      </c>
      <c r="B14" s="175" t="inlineStr">
        <is>
          <t>Cleanbill report shows bulk billing rises where funding is strongest, not where competition is greatest — RACGP media release, 17 April 2026 (Dr Michael Wright)</t>
        </is>
      </c>
      <c r="C14" s="175" t="inlineStr">
        <is>
          <t>RACGP</t>
        </is>
      </c>
      <c r="D14" s="175" t="inlineStr">
        <is>
          <t>https://www.racgp.org.au/gp-news/media-releases/2026-media-releases/april-2026/cleanbill-report-shows-bulk-billing-rises-where-fu</t>
        </is>
      </c>
      <c r="E14" s="175" t="inlineStr">
        <is>
          <t>2026-04-25</t>
        </is>
      </c>
      <c r="F14" s="175" t="inlineStr">
        <is>
          <t>Quote: 'When funding better matches the cost of care, bulk billing increases.' MM1/MM5/MM7 uplift figures.</t>
        </is>
      </c>
      <c r="G14" s="175" t="n"/>
    </row>
    <row r="15" s="90">
      <c r="A15" s="175" t="inlineStr">
        <is>
          <t>RACGP-2</t>
        </is>
      </c>
      <c r="B15" s="175" t="inlineStr">
        <is>
          <t>Health of the Nation 2025 — Chapter 1 (Cost of care) and Chapter 4 (GP distribution)</t>
        </is>
      </c>
      <c r="C15" s="175" t="inlineStr">
        <is>
          <t>RACGP</t>
        </is>
      </c>
      <c r="D15" s="175" t="inlineStr">
        <is>
          <t>https://www.racgp.org.au/health-of-the-nation-2025/</t>
        </is>
      </c>
      <c r="E15" s="175" t="inlineStr">
        <is>
          <t>2026-04-25</t>
        </is>
      </c>
      <c r="F15" s="175" t="inlineStr">
        <is>
          <t>Average GP fee $82, MBS rebate $42.85, gap $39, NSW 117 FTE GPs/100k</t>
        </is>
      </c>
      <c r="G15" s="175" t="n"/>
    </row>
    <row r="16" s="90">
      <c r="A16" s="175" t="inlineStr">
        <is>
          <t>RACGP-3</t>
        </is>
      </c>
      <c r="B16" s="175" t="inlineStr">
        <is>
          <t>National Workforce Strategy 2025-30</t>
        </is>
      </c>
      <c r="C16" s="175" t="inlineStr">
        <is>
          <t>RACGP</t>
        </is>
      </c>
      <c r="D16" s="175" t="inlineStr">
        <is>
          <t>https://www.racgp.org.au/getmedia/520e15b8-3356-4fb8-9f78-44c094285f56/RACGP-national-workforce-strategy-2025.pdf.aspx</t>
        </is>
      </c>
      <c r="E16" s="175" t="inlineStr">
        <is>
          <t>2026-04-25</t>
        </is>
      </c>
      <c r="F16" s="175" t="inlineStr">
        <is>
          <t>Forecast shortage of 5,560 GPs by 2033; 29% retiring within 5 years</t>
        </is>
      </c>
      <c r="G16" s="175" t="n"/>
    </row>
    <row r="17" s="90">
      <c r="A17" s="175" t="inlineStr">
        <is>
          <t>MBS-1</t>
        </is>
      </c>
      <c r="B17" s="175" t="inlineStr">
        <is>
          <t>Bulk Billing Incentives — Changes to Eligibility (1 Nov 2025)</t>
        </is>
      </c>
      <c r="C17" s="175" t="inlineStr">
        <is>
          <t>MBS Online</t>
        </is>
      </c>
      <c r="D17" s="175" t="inlineStr">
        <is>
          <t>https://www.mbsonline.gov.au/internet/mbsonline/publishing.nsf/Content/Factsheet-Bulk+Billing+Incentives+%E2%80%93+Changes+to+Eligibility</t>
        </is>
      </c>
      <c r="E17" s="175" t="inlineStr">
        <is>
          <t>2026-04-25</t>
        </is>
      </c>
      <c r="F17" s="175" t="inlineStr">
        <is>
          <t>Reform mechanics: BBI extended to all Medicare cardholders; 12.5% loading</t>
        </is>
      </c>
      <c r="G17" s="175" t="n"/>
    </row>
    <row r="18" s="90">
      <c r="A18" s="175" t="inlineStr">
        <is>
          <t>AMA-1</t>
        </is>
      </c>
      <c r="B18" s="175" t="inlineStr">
        <is>
          <t>Changes to Bulk Billing Incentives in General Practice</t>
        </is>
      </c>
      <c r="C18" s="175" t="inlineStr">
        <is>
          <t>Australian Medical Association</t>
        </is>
      </c>
      <c r="D18" s="175" t="inlineStr">
        <is>
          <t>https://www.ama.com.au/resources/changes-bulk-billing-incentives-general-practice</t>
        </is>
      </c>
      <c r="E18" s="175" t="inlineStr">
        <is>
          <t>2026-04-25</t>
        </is>
      </c>
      <c r="F18" s="175" t="inlineStr">
        <is>
          <t>BBI rebate adds ~$20.65 in MM1 metro</t>
        </is>
      </c>
      <c r="G18" s="175" t="n"/>
    </row>
    <row r="19" s="90">
      <c r="A19" s="175" t="inlineStr">
        <is>
          <t>CESPHN-1</t>
        </is>
      </c>
      <c r="B19" s="175" t="inlineStr">
        <is>
          <t>Bulk Billing Practice Incentive Program (BBPIP) — practice support guidance</t>
        </is>
      </c>
      <c r="C19" s="175" t="inlineStr">
        <is>
          <t>Central and Eastern Sydney PHN</t>
        </is>
      </c>
      <c r="D19" s="175" t="inlineStr">
        <is>
          <t>https://cesphn.org.au/general-practice/practice-support-and-development/mymedicare-2/bulk-billing-practice-incentive-program-bbpip</t>
        </is>
      </c>
      <c r="E19" s="175" t="inlineStr">
        <is>
          <t>2026-04-25</t>
        </is>
      </c>
      <c r="F19" s="175" t="inlineStr">
        <is>
          <t>BBPIP loading is 12.5%, paid quarterly in arrears</t>
        </is>
      </c>
      <c r="G19" s="175" t="n"/>
    </row>
    <row r="20" s="90">
      <c r="A20" s="175" t="inlineStr">
        <is>
          <t>MR-1</t>
        </is>
      </c>
      <c r="B20" s="175" t="inlineStr">
        <is>
          <t>Gap fees rise as GP viability is thrown into question</t>
        </is>
      </c>
      <c r="C20" s="175" t="inlineStr">
        <is>
          <t>Medical Republic</t>
        </is>
      </c>
      <c r="D20" s="175" t="inlineStr">
        <is>
          <t>https://www.medicalrepublic.com.au/gap-fees-rise-as-gp-viability-is-thrown-into-question/107642</t>
        </is>
      </c>
      <c r="E20" s="175" t="inlineStr">
        <is>
          <t>2026-04-25</t>
        </is>
      </c>
      <c r="F20" s="175" t="inlineStr">
        <is>
          <t>'Sydney clinics argue a $22 rebate cannot cover rent and wages, loading or not.'</t>
        </is>
      </c>
      <c r="G20" s="175" t="n"/>
    </row>
    <row r="21" s="90">
      <c r="A21" s="175" t="inlineStr">
        <is>
          <t>MR-2</t>
        </is>
      </c>
      <c r="B21" s="175" t="inlineStr">
        <is>
          <t>GPs, head west! We'll make it worth your while, say PHNs</t>
        </is>
      </c>
      <c r="C21" s="175" t="inlineStr">
        <is>
          <t>Medical Republic</t>
        </is>
      </c>
      <c r="D21" s="175" t="inlineStr">
        <is>
          <t>https://www.medicalrepublic.com.au/gps-head-west-well-make-it-worth-your-while-say-phns/122249</t>
        </is>
      </c>
      <c r="E21" s="175" t="inlineStr">
        <is>
          <t>2026-04-25</t>
        </is>
      </c>
      <c r="F21" s="175" t="inlineStr">
        <is>
          <t>South Western Sydney PHN at 112 GPs/100k; NSW average 120</t>
        </is>
      </c>
      <c r="G21" s="175" t="n"/>
    </row>
    <row r="22" s="90">
      <c r="A22" s="175" t="inlineStr">
        <is>
          <t>NEWSGP-1</t>
        </is>
      </c>
      <c r="B22" s="175" t="inlineStr">
        <is>
          <t>Government rejects bulk billing incentive analysis</t>
        </is>
      </c>
      <c r="C22" s="175" t="inlineStr">
        <is>
          <t>newsGP (RACGP)</t>
        </is>
      </c>
      <c r="D22" s="175" t="inlineStr">
        <is>
          <t>https://www1.racgp.org.au/newsgp/professional/government-rejects-bulk-billing-incentive-analysis</t>
        </is>
      </c>
      <c r="E22" s="175" t="inlineStr">
        <is>
          <t>2026-04-25</t>
        </is>
      </c>
      <c r="F22" s="175" t="inlineStr">
        <is>
          <t>23% of clinics unlikely to join BBPIP; rebate would need to be 20-30% higher</t>
        </is>
      </c>
      <c r="G22" s="175" t="n"/>
    </row>
    <row r="23" s="90">
      <c r="A23" s="175" t="inlineStr">
        <is>
          <t>GORILLA-1</t>
        </is>
      </c>
      <c r="B23" s="175" t="inlineStr">
        <is>
          <t>What Are the Real Incentives for GPs to Bulk Bill All Patients? — April 2025 Update</t>
        </is>
      </c>
      <c r="C23" s="175" t="inlineStr">
        <is>
          <t>Gorilla Jobs blog</t>
        </is>
      </c>
      <c r="D23" s="175" t="inlineStr">
        <is>
          <t>https://blog.gorillajobs.com.au/2025/04/29/what-are-the-real-incentives-for-gps-to-bulk-bill-all-patients-april-2025-update/</t>
        </is>
      </c>
      <c r="E23" s="175" t="inlineStr">
        <is>
          <t>2026-04-25</t>
        </is>
      </c>
      <c r="F23" s="175" t="inlineStr">
        <is>
          <t>Worked example of BBPIP loading; single rejected claim voids quarterly loading; accreditation waiver expiry</t>
        </is>
      </c>
      <c r="G23" s="175" t="n"/>
    </row>
    <row r="24" s="90">
      <c r="A24" s="175" t="inlineStr">
        <is>
          <t>GPC-1</t>
        </is>
      </c>
      <c r="B24" s="175" t="inlineStr">
        <is>
          <t>General practices are small businesses — practice cost trend 2010-25</t>
        </is>
      </c>
      <c r="C24" s="175" t="inlineStr">
        <is>
          <t>GPs on Curzon (and RACGP Pre-Budget Submission)</t>
        </is>
      </c>
      <c r="D24" s="175" t="inlineStr">
        <is>
          <t>https://gpsoncurzon.com.au/general-practices-are-small-businesses/</t>
        </is>
      </c>
      <c r="E24" s="175" t="inlineStr">
        <is>
          <t>2026-04-25</t>
        </is>
      </c>
      <c r="F24" s="175" t="inlineStr">
        <is>
          <t>Cost to run a GP practice up 39% since 2010 vs Medicare rebate up 12.28%</t>
        </is>
      </c>
      <c r="G24" s="175" t="n"/>
    </row>
    <row r="25" s="90">
      <c r="A25" s="175" t="inlineStr">
        <is>
          <t>RIVET-1</t>
        </is>
      </c>
      <c r="B25" s="175" t="inlineStr">
        <is>
          <t>Practice overhead expenses as % of revenue</t>
        </is>
      </c>
      <c r="C25" s="175" t="inlineStr">
        <is>
          <t>Rivet Health and AAFP</t>
        </is>
      </c>
      <c r="D25" s="175" t="inlineStr">
        <is>
          <t>https://www.rivethealth.com/blog/practice-overhead-expenses-revenue</t>
        </is>
      </c>
      <c r="E25" s="175" t="inlineStr">
        <is>
          <t>2026-04-25</t>
        </is>
      </c>
      <c r="F25" s="175" t="inlineStr">
        <is>
          <t>Practice overhead 60-70% of revenue</t>
        </is>
      </c>
      <c r="G25" s="175" t="n"/>
    </row>
    <row r="26" s="90">
      <c r="A26" s="175" t="inlineStr">
        <is>
          <t>CONV-1</t>
        </is>
      </c>
      <c r="B26" s="175" t="inlineStr">
        <is>
          <t>Some GPs just keep their heads above water — variation in GP-owner profitability</t>
        </is>
      </c>
      <c r="C26" s="175" t="inlineStr">
        <is>
          <t>The Conversation</t>
        </is>
      </c>
      <c r="D26" s="175" t="inlineStr">
        <is>
          <t>https://theconversation.com/some-gps-just-keep-their-heads-above-water-other-doctors-businesses-are-more-profitable-than-law-firms-192163</t>
        </is>
      </c>
      <c r="E26" s="175" t="inlineStr">
        <is>
          <t>2026-04-25</t>
        </is>
      </c>
      <c r="F26" s="175" t="inlineStr">
        <is>
          <t>Sympathetic framing: GP-owner profitability dispersion</t>
        </is>
      </c>
      <c r="G26" s="175" t="n"/>
    </row>
    <row r="27" s="90">
      <c r="A27" s="175" t="inlineStr">
        <is>
          <t>ITC-1</t>
        </is>
      </c>
      <c r="B27" s="175" t="inlineStr">
        <is>
          <t>Bulk Billing — Where Do You Find a Doctor that Bulk Bills Near Lane Cove (Jan 2024)</t>
        </is>
      </c>
      <c r="C27" s="175" t="inlineStr">
        <is>
          <t>In The Cove</t>
        </is>
      </c>
      <c r="D27" s="175" t="inlineStr">
        <is>
          <t>https://inthecove.com.au/</t>
        </is>
      </c>
      <c r="E27" s="175" t="inlineStr">
        <is>
          <t>2026-04-24</t>
        </is>
      </c>
      <c r="F27" s="175" t="inlineStr">
        <is>
          <t>Prior coverage; baseline named clinics</t>
        </is>
      </c>
      <c r="G27" s="175" t="inlineStr">
        <is>
          <t>data/sources/itc_jan2024_piece.html → data/jan2024_baseline_clinics.csv</t>
        </is>
      </c>
    </row>
    <row r="28" s="90">
      <c r="A28" s="187" t="inlineStr">
        <is>
          <t>AIHW-2</t>
        </is>
      </c>
      <c r="B28" s="187" t="inlineStr">
        <is>
          <t>HWE 97 Table 1 — Australia bulk-billing time series (monthly)</t>
        </is>
      </c>
      <c r="C28" s="187" t="inlineStr">
        <is>
          <t>AIHW</t>
        </is>
      </c>
      <c r="D28" s="187" t="inlineStr">
        <is>
          <t>https://www.aihw.gov.au/reports/medicare/medicare-bulk-billing-gp-attendances-monthly-data/data</t>
        </is>
      </c>
      <c r="E28" s="187" t="inlineStr">
        <is>
          <t>2026-04-25</t>
        </is>
      </c>
      <c r="F28" s="187" t="inlineStr">
        <is>
          <t>National BB rate benchmark; Australia row in v3 benchmarks</t>
        </is>
      </c>
      <c r="G28" s="187" t="n"/>
    </row>
    <row r="29" s="90">
      <c r="A29" s="187" t="inlineStr">
        <is>
          <t>AIHW-3</t>
        </is>
      </c>
      <c r="B29" s="187" t="inlineStr">
        <is>
          <t>HWE 97 Table 2 — State/territory bulk-billing time series (monthly)</t>
        </is>
      </c>
      <c r="C29" s="187" t="inlineStr">
        <is>
          <t>AIHW</t>
        </is>
      </c>
      <c r="D29" s="187" t="inlineStr">
        <is>
          <t>https://www.aihw.gov.au/reports/medicare/medicare-bulk-billing-gp-attendances-monthly-data/data</t>
        </is>
      </c>
      <c r="E29" s="187" t="inlineStr">
        <is>
          <t>2026-04-25</t>
        </is>
      </c>
      <c r="F29" s="187" t="inlineStr">
        <is>
          <t>NSW BB rate benchmark; NSW row in v3 benchmarks</t>
        </is>
      </c>
      <c r="G29" s="187" t="n"/>
    </row>
    <row r="30" s="90">
      <c r="A30" s="187" t="inlineStr">
        <is>
          <t>AIHW-4</t>
        </is>
      </c>
      <c r="B30" s="187" t="inlineStr">
        <is>
          <t>HWE 97 Table 3 — Greater Sydney aggregate (computed from 33 LGAs, ABS GCCSA Edition 3)</t>
        </is>
      </c>
      <c r="C30" s="187" t="inlineStr">
        <is>
          <t>AIHW (computed)</t>
        </is>
      </c>
      <c r="D30" s="187" t="inlineStr">
        <is>
          <t>https://www.aihw.gov.au/reports/medicare/medicare-bulk-billing-gp-attendances-monthly-data/data</t>
        </is>
      </c>
      <c r="E30" s="187" t="inlineStr">
        <is>
          <t>2026-04-25</t>
        </is>
      </c>
      <c r="F30" s="187" t="inlineStr">
        <is>
          <t>Greater Sydney BB rate benchmark; weighted average of GSYD LGAs</t>
        </is>
      </c>
      <c r="G30" s="187" t="n"/>
    </row>
    <row r="31" s="90">
      <c r="A31" s="187" t="inlineStr">
        <is>
          <t>PHIDU-2</t>
        </is>
      </c>
      <c r="B31" s="187" t="inlineStr">
        <is>
          <t>PHIDU Social Health Atlas LGA — Health workforce sheet (state/national totals row)</t>
        </is>
      </c>
      <c r="C31" s="187" t="inlineStr">
        <is>
          <t>PHIDU, Torrens University Australia</t>
        </is>
      </c>
      <c r="D31" s="187" t="inlineStr">
        <is>
          <t>https://phidu.torrens.edu.au/social-health-atlases/data#social-health-atlas-of-australia-local-government-areas</t>
        </is>
      </c>
      <c r="E31" s="187" t="inlineStr">
        <is>
          <t>2026-04-25</t>
        </is>
      </c>
      <c r="F31" s="187" t="inlineStr">
        <is>
          <t>GP density benchmarks (residence basis): GSYD 97.6, NSW 96.8, AUS 102.3 per 100k</t>
        </is>
      </c>
      <c r="G31" s="187" t="n"/>
    </row>
    <row r="32" s="90">
      <c r="A32" s="187" t="inlineStr">
        <is>
          <t>DOH-2</t>
        </is>
      </c>
      <c r="B32" s="187" t="inlineStr">
        <is>
          <t>Medicare Quarterly Statistics 2025-26 Q2 (Dec Qtr 2025) — Australia and NSW state-aggregate rows</t>
        </is>
      </c>
      <c r="C32" s="187" t="inlineStr">
        <is>
          <t>Department of Health, Disability and Ageing</t>
        </is>
      </c>
      <c r="D32" s="187" t="inlineStr">
        <is>
          <t>https://www.health.gov.au/resources/publications/medicare-quarterly-statistics</t>
        </is>
      </c>
      <c r="E32" s="187" t="inlineStr">
        <is>
          <t>2026-04-25</t>
        </is>
      </c>
      <c r="F32" s="187" t="inlineStr">
        <is>
          <t>OOP benchmarks: AUS $51.11, NSW $50.17, NSPHN $49.32 (GP-NRA Dec 2025 Q2)</t>
        </is>
      </c>
      <c r="G32" s="187" t="n"/>
    </row>
    <row r="33" s="90">
      <c r="A33" s="187" t="inlineStr">
        <is>
          <t>CB-2</t>
        </is>
      </c>
      <c r="B33" s="187" t="inlineStr">
        <is>
          <t>Cleanbill 2026 Blue Report — National average OOP $49.23</t>
        </is>
      </c>
      <c r="C33" s="187" t="inlineStr">
        <is>
          <t>Cleanbill</t>
        </is>
      </c>
      <c r="D33" s="187" t="inlineStr">
        <is>
          <t>https://www.cleanbill.com.au/the-blue-report-2026/</t>
        </is>
      </c>
      <c r="E33" s="187" t="inlineStr">
        <is>
          <t>2026-04-25</t>
        </is>
      </c>
      <c r="F33" s="187" t="inlineStr">
        <is>
          <t>OOP benchmark cross-check (national, calendar 2025)</t>
        </is>
      </c>
      <c r="G33" s="187" t="n"/>
    </row>
    <row r="34" s="90">
      <c r="A34" s="187" t="inlineStr">
        <is>
          <t>ABS-4</t>
        </is>
      </c>
      <c r="B34" s="187" t="inlineStr">
        <is>
          <t>Regional Population (catalogue 3218.0), 2024-25 financial year — Table 1 LGA ERP 2001 to 2025</t>
        </is>
      </c>
      <c r="C34" s="187" t="inlineStr">
        <is>
          <t>Australian Bureau of Statistics</t>
        </is>
      </c>
      <c r="D34" s="187" t="inlineStr">
        <is>
          <t>https://www.abs.gov.au/statistics/people/population/regional-population/2024-25</t>
        </is>
      </c>
      <c r="E34" s="187" t="inlineStr">
        <is>
          <t>2026-04-25</t>
        </is>
      </c>
      <c r="F34" s="187" t="inlineStr">
        <is>
          <t>Lane Cove LGA annual ERP time series for the population growth chart</t>
        </is>
      </c>
      <c r="G34" s="187" t="inlineStr">
        <is>
          <t>data/sources/abs_lc_erp_2024-25.xlsx -&gt; data/lc_population_2026-04-25.csv</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A1:S36"/>
  <sheetViews>
    <sheetView showFormulas="0" showGridLines="1" showRowColHeaders="1" showZeros="1" rightToLeft="0" tabSelected="0" showOutlineSymbols="1" defaultGridColor="1"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36" customWidth="1" style="89" min="1" max="1"/>
    <col width="32" customWidth="1" style="89" min="2" max="2"/>
    <col width="14" customWidth="1" style="89" min="3" max="3"/>
    <col width="10" customWidth="1" style="89" min="4" max="4"/>
    <col width="14" customWidth="1" style="89" min="5" max="6"/>
    <col width="18" customWidth="1" style="89" min="7" max="7"/>
    <col width="32" customWidth="1" style="89" min="8" max="8"/>
    <col width="50" customWidth="1" style="89" min="9" max="9"/>
    <col width="22" customWidth="1" style="89" min="10" max="10"/>
    <col width="12" customWidth="1" style="89" min="11" max="11"/>
    <col width="50" customWidth="1" style="89" min="12" max="12"/>
    <col width="12" customWidth="1" style="89" min="13" max="13"/>
    <col width="22" customWidth="1" style="89" min="15" max="15"/>
    <col width="14" customWidth="1" style="89" min="16" max="16"/>
    <col width="22" customWidth="1" style="89" min="17" max="17"/>
    <col width="14" customWidth="1" style="89" min="18" max="19"/>
  </cols>
  <sheetData>
    <row r="1" ht="17.25" customHeight="1" s="90">
      <c r="A1" s="91" t="inlineStr">
        <is>
          <t>Lane Cove LGA clinic inventory (verified 2026-04-25)</t>
        </is>
      </c>
      <c r="M1" s="92" t="n"/>
    </row>
    <row r="2" ht="15" customHeight="1" s="90">
      <c r="A2" s="101" t="inlineStr">
        <is>
          <t>Source: NHSD baseline (NHSD-1) + each clinic's own website billing page (LCGP-1 et al.). See 'Sources' tab.</t>
        </is>
      </c>
      <c r="M2" s="92" t="n"/>
    </row>
    <row r="3" ht="15" customHeight="1" s="90">
      <c r="A3" s="92" t="n"/>
      <c r="B3" s="92" t="n"/>
      <c r="C3" s="92" t="n"/>
      <c r="D3" s="92" t="n"/>
      <c r="E3" s="92" t="n"/>
      <c r="F3" s="92" t="n"/>
      <c r="G3" s="92" t="n"/>
      <c r="H3" s="92" t="n"/>
      <c r="I3" s="92" t="n"/>
      <c r="J3" s="92" t="n"/>
      <c r="K3" s="92" t="n"/>
      <c r="L3" s="92" t="n"/>
      <c r="M3" s="92" t="n"/>
    </row>
    <row r="4" ht="30" customHeight="1" s="90">
      <c r="A4" s="177" t="inlineStr">
        <is>
          <t>clinic_name</t>
        </is>
      </c>
      <c r="B4" s="177" t="inlineStr">
        <is>
          <t>address</t>
        </is>
      </c>
      <c r="C4" s="177" t="inlineStr">
        <is>
          <t>suburb</t>
        </is>
      </c>
      <c r="D4" s="177" t="inlineStr">
        <is>
          <t>postcode</t>
        </is>
      </c>
      <c r="E4" s="177" t="inlineStr">
        <is>
          <t>lga</t>
        </is>
      </c>
      <c r="F4" s="177" t="inlineStr">
        <is>
          <t>classification</t>
        </is>
      </c>
      <c r="G4" s="177" t="inlineStr">
        <is>
          <t>nhsd_billing_label</t>
        </is>
      </c>
      <c r="H4" s="177" t="inlineStr">
        <is>
          <t>website_url</t>
        </is>
      </c>
      <c r="I4" s="177" t="inlineStr">
        <is>
          <t>website_billing_quote</t>
        </is>
      </c>
      <c r="J4" s="177" t="inlineStr">
        <is>
          <t>bb_status_verified</t>
        </is>
      </c>
      <c r="K4" s="177" t="inlineStr">
        <is>
          <t>last_checked</t>
        </is>
      </c>
      <c r="L4" s="177" t="inlineStr">
        <is>
          <t>notes</t>
        </is>
      </c>
      <c r="M4" s="177" t="inlineStr">
        <is>
          <t>source_id</t>
        </is>
      </c>
      <c r="O4" s="102" t="inlineStr">
        <is>
          <t>Chart-3 summary block</t>
        </is>
      </c>
    </row>
    <row r="5" ht="18" customHeight="1" s="90">
      <c r="A5" s="178" t="inlineStr">
        <is>
          <t>--- IN LANE COVE LGA ---</t>
        </is>
      </c>
      <c r="B5" s="178" t="n"/>
      <c r="C5" s="178" t="n"/>
      <c r="D5" s="178" t="n"/>
      <c r="E5" s="178" t="n"/>
      <c r="F5" s="178" t="n"/>
      <c r="G5" s="178" t="n"/>
      <c r="H5" s="178" t="n"/>
      <c r="I5" s="178" t="n"/>
      <c r="J5" s="178" t="n"/>
      <c r="K5" s="178" t="n"/>
      <c r="L5" s="178" t="n"/>
      <c r="M5" s="178" t="n"/>
      <c r="O5" s="102" t="inlineStr">
        <is>
          <t>Group</t>
        </is>
      </c>
      <c r="P5" s="102" t="inlineStr">
        <is>
          <t>Bulk-billing</t>
        </is>
      </c>
      <c r="Q5" s="102" t="inlineStr">
        <is>
          <t>Concession/kids only</t>
        </is>
      </c>
      <c r="R5" s="102" t="inlineStr">
        <is>
          <t>Unknown</t>
        </is>
      </c>
      <c r="S5" s="102" t="inlineStr">
        <is>
          <t>Private only</t>
        </is>
      </c>
    </row>
    <row r="6" s="90">
      <c r="A6" s="175" t="inlineStr">
        <is>
          <t>Lane Cove General Practice</t>
        </is>
      </c>
      <c r="B6" s="175" t="inlineStr">
        <is>
          <t>Ground Floor (down the corridor), Shop 3, 114-116 Longueville Road</t>
        </is>
      </c>
      <c r="C6" s="175" t="inlineStr">
        <is>
          <t>Lane Cove</t>
        </is>
      </c>
      <c r="D6" s="175" t="n">
        <v>2066</v>
      </c>
      <c r="E6" s="175" t="inlineStr">
        <is>
          <t>Lane Cove</t>
        </is>
      </c>
      <c r="F6" s="175" t="inlineStr">
        <is>
          <t>in_lc_lga</t>
        </is>
      </c>
      <c r="G6" s="175" t="inlineStr">
        <is>
          <t>Bulk Billing Only</t>
        </is>
      </c>
      <c r="H6" s="175" t="inlineStr">
        <is>
          <t>https://lcgp.com.au/</t>
        </is>
      </c>
      <c r="I6" s="175" t="inlineStr">
        <is>
          <t>Bulk Billing Monday-to-Friday. Appointments NOT required. Phone Consultation Allowed if you have been seen in the last 12 months.</t>
        </is>
      </c>
      <c r="J6" s="175" t="inlineStr">
        <is>
          <t>full_bb</t>
        </is>
      </c>
      <c r="K6" s="175" t="inlineStr">
        <is>
          <t>2026-04-25</t>
        </is>
      </c>
      <c r="L6" s="175" t="inlineStr">
        <is>
          <t>Same physical practice as the NHSD 'Floor 3' duplicate entry. Website lists only Ground Floor address; doctors Diana Staniforth + Eric Rouesnel; Anne Tonkin retired.</t>
        </is>
      </c>
      <c r="M6" s="175" t="inlineStr">
        <is>
          <t>NHSD-1, LCGP-1</t>
        </is>
      </c>
      <c r="O6" s="176" t="inlineStr">
        <is>
          <t>Lane Cove LGA</t>
        </is>
      </c>
      <c r="P6" s="176">
        <f>COUNTIFS(J6:J16,"full_bb") - COUNTIF(A6:A16,"*duplicate*")</f>
        <v/>
      </c>
      <c r="Q6" s="176">
        <f>COUNTIFS(J6:J16,"concession_kids_only")</f>
        <v/>
      </c>
      <c r="R6" s="176">
        <f>COUNTIFS(J6:J16,"unknown_no_website") + COUNTIFS(J6:J16,"unknown_unclear")</f>
        <v/>
      </c>
      <c r="S6" s="176">
        <f>COUNTIFS(J6:J16,"private_only")</f>
        <v/>
      </c>
    </row>
    <row r="7" s="90">
      <c r="A7" s="175" t="inlineStr">
        <is>
          <t>Lane Cove General Practice (Floor 3 NHSD duplicate)</t>
        </is>
      </c>
      <c r="B7" s="175" t="inlineStr">
        <is>
          <t>Floor 3, 114-116 Longueville Road</t>
        </is>
      </c>
      <c r="C7" s="175" t="inlineStr">
        <is>
          <t>Lane Cove</t>
        </is>
      </c>
      <c r="D7" s="175" t="n">
        <v>2066</v>
      </c>
      <c r="E7" s="175" t="inlineStr">
        <is>
          <t>Lane Cove</t>
        </is>
      </c>
      <c r="F7" s="175" t="inlineStr">
        <is>
          <t>in_lc_lga</t>
        </is>
      </c>
      <c r="G7" s="175" t="inlineStr">
        <is>
          <t>Bulk Billing Only</t>
        </is>
      </c>
      <c r="H7" s="175" t="inlineStr">
        <is>
          <t>https://lcgp.com.au/</t>
        </is>
      </c>
      <c r="I7" s="175" t="inlineStr">
        <is>
          <t>Bulk Billing Monday-to-Friday. Appointments NOT required.</t>
        </is>
      </c>
      <c r="J7" s="175" t="inlineStr">
        <is>
          <t>full_bb</t>
        </is>
      </c>
      <c r="K7" s="175" t="inlineStr">
        <is>
          <t>2026-04-25</t>
        </is>
      </c>
      <c r="L7" s="175" t="inlineStr">
        <is>
          <t>NHSD register splits LCGP into two entries at the same building (Ground Floor + Floor 3). Per the practice website lcgp.com.au this is one and the same Bulk Billing M-F practice. Should be deduplicated when counting clinics.</t>
        </is>
      </c>
      <c r="M7" s="175" t="inlineStr">
        <is>
          <t>NHSD-1, LCGP-1</t>
        </is>
      </c>
      <c r="O7" s="176" t="inlineStr">
        <is>
          <t>Neighbouring LGAs</t>
        </is>
      </c>
      <c r="P7" s="176">
        <f>COUNTIFS(J26:J37,"full_bb")</f>
        <v/>
      </c>
      <c r="Q7" s="176">
        <f>COUNTIFS(J26:J37,"concession_kids_only")</f>
        <v/>
      </c>
      <c r="R7" s="176">
        <f>COUNTIFS(J26:J37,"unknown_no_website") + COUNTIFS(J26:J37,"unknown_unclear")</f>
        <v/>
      </c>
      <c r="S7" s="176">
        <f>COUNTIFS(J26:J37,"private_only")</f>
        <v/>
      </c>
    </row>
    <row r="8" s="90">
      <c r="A8" s="175" t="inlineStr">
        <is>
          <t>Burns Bay Medical Centre</t>
        </is>
      </c>
      <c r="B8" s="175" t="inlineStr">
        <is>
          <t>175 Burns Bay Road</t>
        </is>
      </c>
      <c r="C8" s="175" t="inlineStr">
        <is>
          <t>Lane Cove</t>
        </is>
      </c>
      <c r="D8" s="175" t="n">
        <v>2066</v>
      </c>
      <c r="E8" s="175" t="inlineStr">
        <is>
          <t>Lane Cove</t>
        </is>
      </c>
      <c r="F8" s="175" t="inlineStr">
        <is>
          <t>in_lc_lga</t>
        </is>
      </c>
      <c r="G8" s="175" t="inlineStr">
        <is>
          <t>Mixed Billing</t>
        </is>
      </c>
      <c r="H8" s="175" t="inlineStr">
        <is>
          <t>https://qualitashealth.com.au/our-practices/burns-bay-medical-centre/</t>
        </is>
      </c>
      <c r="I8" s="175" t="inlineStr">
        <is>
          <t>Burns Bay Medical Centre is a Private Billing practice. The Standard Consult fee is $110 and for a long consult, $195. Patients with Government Concession cards ... may be bulk billed or charged a reduced rate ... at the discretion of the GP.</t>
        </is>
      </c>
      <c r="J8" s="175" t="inlineStr">
        <is>
          <t>concession_kids_only</t>
        </is>
      </c>
      <c r="K8" s="175" t="inlineStr">
        <is>
          <t>2026-04-25</t>
        </is>
      </c>
      <c r="L8" s="175" t="inlineStr">
        <is>
          <t>Operated by Qualitas Health. Standard $110 / long $195. Concession + DVA at GP discretion only.</t>
        </is>
      </c>
      <c r="M8" s="175" t="inlineStr">
        <is>
          <t>NHSD-1, LCGP-1</t>
        </is>
      </c>
    </row>
    <row r="9" s="90">
      <c r="A9" s="175" t="inlineStr">
        <is>
          <t>Emerald Medical Centre - Lane Cove</t>
        </is>
      </c>
      <c r="B9" s="175" t="inlineStr">
        <is>
          <t>Shop 1, 90 Longueville Road</t>
        </is>
      </c>
      <c r="C9" s="175" t="inlineStr">
        <is>
          <t>Lane Cove</t>
        </is>
      </c>
      <c r="D9" s="175" t="n">
        <v>2066</v>
      </c>
      <c r="E9" s="175" t="inlineStr">
        <is>
          <t>Lane Cove</t>
        </is>
      </c>
      <c r="F9" s="175" t="inlineStr">
        <is>
          <t>in_lc_lga</t>
        </is>
      </c>
      <c r="G9" s="175" t="inlineStr">
        <is>
          <t>Mixed Billing</t>
        </is>
      </c>
      <c r="H9" s="175" t="inlineStr">
        <is>
          <t>http://www.emeraldmedicalcentre.com.au/fees.html</t>
        </is>
      </c>
      <c r="I9" s="175" t="inlineStr">
        <is>
          <t>Mixed Billing starts from 1st June 2023. Standard Consultation (less than 15 min) $81.20/$91.20 fee, $40/$50 gap. Children under 16 yrs of age, Concession card holders and DVA are bulk billed.</t>
        </is>
      </c>
      <c r="J9" s="175" t="inlineStr">
        <is>
          <t>concession_kids_only</t>
        </is>
      </c>
      <c r="K9" s="175" t="inlineStr">
        <is>
          <t>2026-04-25</t>
        </is>
      </c>
      <c r="L9" s="175" t="inlineStr">
        <is>
          <t>Same fee structure as Jan 2024 ITC piece. Standard OOP $40 weekday / $50 weekend after Medicare rebate; under-16/concession/DVA bulk billed.</t>
        </is>
      </c>
      <c r="M9" s="175" t="inlineStr">
        <is>
          <t>NHSD-1, LCGP-1</t>
        </is>
      </c>
    </row>
    <row r="10" s="90">
      <c r="A10" s="175" t="inlineStr">
        <is>
          <t>Lane Cove Doctors Medical Centre</t>
        </is>
      </c>
      <c r="B10" s="175" t="inlineStr">
        <is>
          <t>Shop 1-2, 118-120 Longueville Road</t>
        </is>
      </c>
      <c r="C10" s="175" t="inlineStr">
        <is>
          <t>Lane Cove</t>
        </is>
      </c>
      <c r="D10" s="175" t="n">
        <v>2066</v>
      </c>
      <c r="E10" s="175" t="inlineStr">
        <is>
          <t>Lane Cove</t>
        </is>
      </c>
      <c r="F10" s="175" t="inlineStr">
        <is>
          <t>in_lc_lga</t>
        </is>
      </c>
      <c r="G10" s="175" t="inlineStr">
        <is>
          <t>Mixed Billing</t>
        </is>
      </c>
      <c r="H10" s="175" t="inlineStr">
        <is>
          <t>https://nuvohealth.com.au/medical-centre/lane-cove-doctors-medical-centre/</t>
        </is>
      </c>
      <c r="I10" s="175" t="inlineStr">
        <is>
          <t>a private billing practice. We charge a gap fee for all consultations. We offer a reduced fee for Children under the age of 16 and all pensioners with a valid Pension card.</t>
        </is>
      </c>
      <c r="J10" s="175" t="inlineStr">
        <is>
          <t>concession_kids_only</t>
        </is>
      </c>
      <c r="K10" s="175" t="inlineStr">
        <is>
          <t>2026-04-25</t>
        </is>
      </c>
      <c r="L10" s="175" t="inlineStr">
        <is>
          <t>Owned by Nuvo Health. Weekend $90 OOP, public holiday $100 gap, after-hours higher OOP. Reduced (not bulk billed) for kids/pensioners weekdays.</t>
        </is>
      </c>
      <c r="M10" s="175" t="inlineStr">
        <is>
          <t>NHSD-1, LCGP-1</t>
        </is>
      </c>
    </row>
    <row r="11" s="90">
      <c r="A11" s="175" t="inlineStr">
        <is>
          <t>Lane Cove Doctors Surgery</t>
        </is>
      </c>
      <c r="B11" s="175" t="inlineStr">
        <is>
          <t>65 Burns Bay Road</t>
        </is>
      </c>
      <c r="C11" s="175" t="inlineStr">
        <is>
          <t>Lane Cove</t>
        </is>
      </c>
      <c r="D11" s="175" t="n">
        <v>2066</v>
      </c>
      <c r="E11" s="175" t="inlineStr">
        <is>
          <t>Lane Cove</t>
        </is>
      </c>
      <c r="F11" s="175" t="inlineStr">
        <is>
          <t>in_lc_lga</t>
        </is>
      </c>
      <c r="G11" s="175" t="inlineStr">
        <is>
          <t>Fees Apply</t>
        </is>
      </c>
      <c r="H11" s="175" t="n"/>
      <c r="I11" s="175" t="n"/>
      <c r="J11" s="175" t="inlineStr">
        <is>
          <t>unknown_no_website</t>
        </is>
      </c>
      <c r="K11" s="175" t="inlineStr">
        <is>
          <t>2026-04-25</t>
        </is>
      </c>
      <c r="L11" s="175" t="inlineStr">
        <is>
          <t>No clinic website found. Long-standing practice (Drs Cholakyan/Howell/Peretz/Wright). NHSD label is 'Fees Apply'. Listed on Halaxy and HealthShare but neither shows fee schedule. Should be treated as private billing pending phone confirmation.</t>
        </is>
      </c>
      <c r="M11" s="175" t="inlineStr">
        <is>
          <t>NHSD-1, LCGP-1</t>
        </is>
      </c>
    </row>
    <row r="12" s="90">
      <c r="A12" s="175" t="inlineStr">
        <is>
          <t>Lane Cove Family Medical Practice</t>
        </is>
      </c>
      <c r="B12" s="175" t="inlineStr">
        <is>
          <t>47 Tambourine Bay Road</t>
        </is>
      </c>
      <c r="C12" s="175" t="inlineStr">
        <is>
          <t>Riverview</t>
        </is>
      </c>
      <c r="D12" s="175" t="n">
        <v>2066</v>
      </c>
      <c r="E12" s="175" t="inlineStr">
        <is>
          <t>Lane Cove</t>
        </is>
      </c>
      <c r="F12" s="175" t="inlineStr">
        <is>
          <t>in_lc_lga</t>
        </is>
      </c>
      <c r="G12" s="175" t="inlineStr">
        <is>
          <t>Mixed Billing</t>
        </is>
      </c>
      <c r="H12" s="175" t="inlineStr">
        <is>
          <t>https://www.lcfmp.com.au/billing</t>
        </is>
      </c>
      <c r="I12" s="175" t="inlineStr">
        <is>
          <t>Standard &lt;15min $110 ($66.10 OOP). Children up until their 5th Birthday will be bulk billed (weekdays only). $10 surcharge applies to all Saturday appointments — children and pension cardholders included.</t>
        </is>
      </c>
      <c r="J12" s="175" t="inlineStr">
        <is>
          <t>concession_kids_only</t>
        </is>
      </c>
      <c r="K12" s="175" t="inlineStr">
        <is>
          <t>2026-04-25</t>
        </is>
      </c>
      <c r="L12" s="175" t="inlineStr">
        <is>
          <t>Bulk billing only for children under 5 weekdays. Pension card holders pay $30 OOP. Saturday surcharge applies to everyone. Effectively private billing for adults.</t>
        </is>
      </c>
      <c r="M12" s="175" t="inlineStr">
        <is>
          <t>NHSD-1, LCGP-1</t>
        </is>
      </c>
    </row>
    <row r="13" s="90">
      <c r="A13" s="175" t="inlineStr">
        <is>
          <t>Synergy Medical Practice</t>
        </is>
      </c>
      <c r="B13" s="175" t="inlineStr">
        <is>
          <t>Level 3, 156-158 Pacific Highway</t>
        </is>
      </c>
      <c r="C13" s="175" t="inlineStr">
        <is>
          <t>Greenwich</t>
        </is>
      </c>
      <c r="D13" s="175" t="n">
        <v>2065</v>
      </c>
      <c r="E13" s="175" t="inlineStr">
        <is>
          <t>Lane Cove</t>
        </is>
      </c>
      <c r="F13" s="175" t="inlineStr">
        <is>
          <t>in_lc_lga</t>
        </is>
      </c>
      <c r="G13" s="175" t="inlineStr">
        <is>
          <t>Mixed Billing</t>
        </is>
      </c>
      <c r="H13" s="175" t="inlineStr">
        <is>
          <t>https://synergymedicalpractice.com.au/our-services/fees-billing-policy/</t>
        </is>
      </c>
      <c r="I13" s="175" t="inlineStr">
        <is>
          <t>Synergy Medical Practice is a privately owned and operated practice. Face-to-face consultations as well as Telehealth ... are privately billed (except for DVA and concession card holders and children aged 16 and below), although some services are bulk billed.</t>
        </is>
      </c>
      <c r="J13" s="175" t="inlineStr">
        <is>
          <t>concession_kids_only</t>
        </is>
      </c>
      <c r="K13" s="175" t="inlineStr">
        <is>
          <t>2026-04-25</t>
        </is>
      </c>
      <c r="L13" s="175" t="inlineStr">
        <is>
          <t>Greenwich is the only 2065 suburb inside Lane Cove LGA. Practice bulk bills DVA + concession + under-16 only; everyone else privately billed.</t>
        </is>
      </c>
      <c r="M13" s="175" t="inlineStr">
        <is>
          <t>NHSD-1, LCGP-1</t>
        </is>
      </c>
    </row>
    <row r="14" s="90">
      <c r="A14" s="187" t="inlineStr">
        <is>
          <t>Nuvo Health - Longueville Medical Centre</t>
        </is>
      </c>
      <c r="B14" s="187" t="inlineStr">
        <is>
          <t>Shop 25, 4 Northwood Road</t>
        </is>
      </c>
      <c r="C14" s="187" t="inlineStr">
        <is>
          <t>Longueville</t>
        </is>
      </c>
      <c r="D14" s="187" t="n">
        <v>2066</v>
      </c>
      <c r="E14" s="187" t="inlineStr">
        <is>
          <t>Lane Cove</t>
        </is>
      </c>
      <c r="F14" s="187" t="inlineStr">
        <is>
          <t>in_lc_lga</t>
        </is>
      </c>
      <c r="G14" s="187" t="inlineStr">
        <is>
          <t>(not yet on NHSD as of 2026-04-25)</t>
        </is>
      </c>
      <c r="H14" s="187" t="inlineStr">
        <is>
          <t>https://nuvohealth.com.au/medical-centre/longueville-medical-centre/</t>
        </is>
      </c>
      <c r="I14" s="187" t="inlineStr">
        <is>
          <t>We are a mixed-billing practice – we bulk-bill patients with a valid Medicare Card aged 18 and under, students and patients with a valid Pension Concession Card from Centrelink. ... For all other patients there will be a private fee and we can process your Medicare Rebate on the spot for you.</t>
        </is>
      </c>
      <c r="J14" s="187" t="inlineStr">
        <is>
          <t>concession_kids_only</t>
        </is>
      </c>
      <c r="K14" s="187" t="inlineStr">
        <is>
          <t>2026-04-25</t>
        </is>
      </c>
      <c r="L14" s="187" t="inlineStr">
        <is>
          <t>NEW (April 2026 inventory pass). Opened Monday 2 February 2026 per the practice website ("Nuvo Health- Longueville Medical Centre is officially open as of today, Monday 2nd February"). Owned by Nuvo Health (same group as Lane Cove Doctors Medical Centre at 118-120 Longueville Rd). Mixed billing — bulk-bills &lt;=18yo, students, pension concession card holders; private otherwise. Open 7 days. Phone (02) 8332 2668. After-hours (02) 7252 1599 with $200 fee. NOT 71 Longueville Rd — that address is Nuvo Specialists, the specialist clinic, not GP.</t>
        </is>
      </c>
      <c r="M14" s="187" t="inlineStr">
        <is>
          <t>NHSD-1, LCGP-1</t>
        </is>
      </c>
    </row>
    <row r="15" s="90">
      <c r="A15" s="187" t="inlineStr">
        <is>
          <t>HEALTHiClinic</t>
        </is>
      </c>
      <c r="B15" s="187" t="inlineStr">
        <is>
          <t>Level 3 (Suite 303), 156 Pacific Highway, Cnr Greenwich Road</t>
        </is>
      </c>
      <c r="C15" s="187" t="inlineStr">
        <is>
          <t>Greenwich</t>
        </is>
      </c>
      <c r="D15" s="187" t="n">
        <v>2065</v>
      </c>
      <c r="E15" s="187" t="inlineStr">
        <is>
          <t>Lane Cove</t>
        </is>
      </c>
      <c r="F15" s="187" t="inlineStr">
        <is>
          <t>in_lc_lga</t>
        </is>
      </c>
      <c r="G15" s="187" t="inlineStr">
        <is>
          <t>(not on NHSD GP register as of 2026-04-25)</t>
        </is>
      </c>
      <c r="H15" s="187" t="inlineStr">
        <is>
          <t>https://www.healthiclinic.com.au/contact-us</t>
        </is>
      </c>
      <c r="I15" s="187" t="inlineStr">
        <is>
          <t>[Address only — no public bulk billing / fees policy on website. Single named GP: Dr Carlos Tahuil-Ochoa. Hours M-F 8am-5pm. Multispecialist clinic also offering podiatry, phlebology, vascular surgery, cosmetic interventions, breast screening, radiation oncology.]</t>
        </is>
      </c>
      <c r="J15" s="187" t="inlineStr">
        <is>
          <t>unknown_unclear</t>
        </is>
      </c>
      <c r="K15" s="187" t="inlineStr">
        <is>
          <t>2026-04-25</t>
        </is>
      </c>
      <c r="L15" s="187" t="inlineStr">
        <is>
          <t>NEW (April 2026 inventory pass). Same building as Synergy Medical Practice (also Level 3, 156 Pacific Highway, Greenwich) but different suite (303). Phone (02) 8526 0290. Multidisciplinary practice with one GP listed (Dr Carlos Tahuil-Ochoa). Sirius Health website lists this address as 'HEALTHiClinic' separate from Synergy. Borderline whether it should be counted as a true general-practice clinic vs an allied-health/specialist suite that includes a GP. Treat with caution in supply analysis. No public billing policy quote available; classification 'unknown_unclear' pending phone confirmation.</t>
        </is>
      </c>
      <c r="M15" s="187" t="inlineStr">
        <is>
          <t>NHSD-1, LCGP-1</t>
        </is>
      </c>
    </row>
    <row r="16" s="90">
      <c r="A16" s="187" t="inlineStr">
        <is>
          <t>Greenwich Village Medical Practice</t>
        </is>
      </c>
      <c r="B16" s="187" t="inlineStr">
        <is>
          <t>99 Greenwich Road</t>
        </is>
      </c>
      <c r="C16" s="187" t="inlineStr">
        <is>
          <t>Greenwich</t>
        </is>
      </c>
      <c r="D16" s="187" t="n">
        <v>2065</v>
      </c>
      <c r="E16" s="187" t="inlineStr">
        <is>
          <t>Lane Cove</t>
        </is>
      </c>
      <c r="F16" s="187" t="inlineStr">
        <is>
          <t>in_lc_lga</t>
        </is>
      </c>
      <c r="G16" s="187" t="inlineStr">
        <is>
          <t>(not on NHSD GP register as of 2026-04-25)</t>
        </is>
      </c>
      <c r="H16" s="187" t="inlineStr">
        <is>
          <t>https://greenwichvillagemedicalpractice.business.site</t>
        </is>
      </c>
      <c r="I16" s="187" t="inlineStr">
        <is>
          <t>[Original Google Business site returns 404 as of 2026-04-25. Halaxy lists Dr Therese Wales as the practitioner. Birdeye review (1-star) from a 12-year patient: 'Previously my vaccinations at this surgery were bulk billed. Not any more!! ... Got a telehealth doctor. Obviously a waste of time. He still charged me ... Got them and was charged $90 consultation fee.']</t>
        </is>
      </c>
      <c r="J16" s="187" t="inlineStr">
        <is>
          <t>unknown_unclear</t>
        </is>
      </c>
      <c r="K16" s="187" t="inlineStr">
        <is>
          <t>2026-04-25</t>
        </is>
      </c>
      <c r="L16" s="187" t="inlineStr">
        <is>
          <t>NEW (April 2026 inventory pass). Listed on Greenwich Community Association as the local GP medical centre (greenwich.org.au/medical). Open Mon-Fri 9am-6pm + Sat 9-12. Phone 02 9436 2033. Dr Therese Wales is the named GP per Halaxy and HealthShare; she also works at St Leonards Medical Centre. Recent patient review (Birdeye) suggests practice has moved away from bulk billing toward private billing ($90 std consult). No usable practice website (business.site URL is 404). Classification 'unknown_unclear' — most likely 'private_only' or 'concession_kids_only' but cannot verify without a current website or phone call.</t>
        </is>
      </c>
      <c r="M16" s="187" t="inlineStr">
        <is>
          <t>NHSD-1, LCGP-1</t>
        </is>
      </c>
    </row>
    <row r="17" ht="12" customHeight="1" s="90">
      <c r="A17" s="180" t="n"/>
      <c r="B17" s="180" t="n"/>
      <c r="C17" s="180" t="n"/>
      <c r="D17" s="180" t="n"/>
      <c r="E17" s="180" t="n"/>
      <c r="F17" s="180" t="n"/>
      <c r="G17" s="180" t="n"/>
      <c r="H17" s="180" t="n"/>
      <c r="I17" s="180" t="n"/>
      <c r="J17" s="180" t="n"/>
      <c r="K17" s="180" t="n"/>
      <c r="L17" s="180" t="n"/>
      <c r="M17" s="180" t="n"/>
    </row>
    <row r="18" ht="18" customHeight="1" s="90">
      <c r="A18" s="181" t="inlineStr">
        <is>
          <t>TOTALS (Lane Cove LGA)</t>
        </is>
      </c>
      <c r="B18" s="181" t="n"/>
      <c r="C18" s="181" t="n"/>
      <c r="D18" s="181" t="n"/>
      <c r="E18" s="181" t="n"/>
      <c r="F18" s="181" t="n"/>
      <c r="G18" s="181" t="n"/>
      <c r="H18" s="181" t="n"/>
      <c r="I18" s="181" t="n"/>
      <c r="J18" s="181" t="n"/>
      <c r="K18" s="181" t="n"/>
      <c r="L18" s="181" t="n"/>
      <c r="M18" s="181" t="n"/>
    </row>
    <row r="19" ht="16" customHeight="1" s="90">
      <c r="A19" s="182" t="inlineStr">
        <is>
          <t>Unique clinics in LC LGA (NHSD duplicate de-counted)</t>
        </is>
      </c>
      <c r="B19" s="182">
        <f>COUNTIF(F6:F16,"in_lc_lga") - COUNTIF(A6:A16,"*duplicate*")</f>
        <v/>
      </c>
      <c r="C19" s="182" t="n"/>
      <c r="D19" s="182" t="n"/>
      <c r="E19" s="182" t="n"/>
      <c r="F19" s="182" t="n"/>
      <c r="G19" s="182" t="n"/>
      <c r="H19" s="182" t="n"/>
      <c r="I19" s="182" t="n"/>
      <c r="J19" s="182" t="n"/>
      <c r="K19" s="182" t="n"/>
      <c r="L19" s="182" t="n"/>
      <c r="M19" s="182" t="n"/>
    </row>
    <row r="20" ht="16" customHeight="1" s="90">
      <c r="A20" s="182" t="inlineStr">
        <is>
          <t>Verified full bulk-billing (bb_status_verified = "full_bb"), de-duplicated</t>
        </is>
      </c>
      <c r="B20" s="183">
        <f>COUNTIFS(J6:J16,"full_bb") - COUNTIF(A6:A16,"*duplicate*")</f>
        <v/>
      </c>
      <c r="C20" s="182" t="n"/>
      <c r="D20" s="182" t="n"/>
      <c r="E20" s="182" t="n"/>
      <c r="F20" s="182" t="n"/>
      <c r="G20" s="182" t="n"/>
      <c r="H20" s="182" t="n"/>
      <c r="I20" s="182" t="n"/>
      <c r="J20" s="182" t="n"/>
      <c r="K20" s="182" t="n"/>
      <c r="L20" s="182" t="n"/>
      <c r="M20" s="182" t="n"/>
    </row>
    <row r="21" ht="16" customHeight="1" s="90">
      <c r="A21" s="182" t="inlineStr">
        <is>
          <t>Concession/kids only (bb_status_verified = "concession_kids_only")</t>
        </is>
      </c>
      <c r="B21" s="182">
        <f>COUNTIFS(J6:J16,"concession_kids_only")</f>
        <v/>
      </c>
      <c r="C21" s="182" t="n"/>
      <c r="D21" s="182" t="n"/>
      <c r="E21" s="182" t="n"/>
      <c r="F21" s="182" t="n"/>
      <c r="G21" s="182" t="n"/>
      <c r="H21" s="182" t="n"/>
      <c r="I21" s="182" t="n"/>
      <c r="J21" s="182" t="n"/>
      <c r="K21" s="182" t="n"/>
      <c r="L21" s="182" t="n"/>
      <c r="M21" s="182" t="n"/>
    </row>
    <row r="22" ht="16" customHeight="1" s="90">
      <c r="A22" s="182" t="inlineStr">
        <is>
          <t>Unknown / private only</t>
        </is>
      </c>
      <c r="B22" s="182">
        <f>COUNTIFS(J6:J16,"unknown_no_website") + COUNTIFS(J6:J16,"unknown_unclear") + COUNTIFS(J6:J16,"private_only")</f>
        <v/>
      </c>
      <c r="C22" s="182" t="n"/>
      <c r="D22" s="182" t="n"/>
      <c r="E22" s="182" t="n"/>
      <c r="F22" s="182" t="n"/>
      <c r="G22" s="182" t="n"/>
      <c r="H22" s="182" t="n"/>
      <c r="I22" s="182" t="n"/>
      <c r="J22" s="182" t="n"/>
      <c r="K22" s="182" t="n"/>
      <c r="L22" s="182" t="n"/>
      <c r="M22" s="182" t="n"/>
    </row>
    <row r="23" ht="18" customHeight="1" s="90">
      <c r="A23" s="181" t="inlineStr">
        <is>
          <t>BB clinic share of LC LGA clinics</t>
        </is>
      </c>
      <c r="B23" s="191">
        <f>B20/B19</f>
        <v/>
      </c>
      <c r="C23" s="181" t="n"/>
      <c r="D23" s="181" t="n"/>
      <c r="E23" s="181" t="n"/>
      <c r="F23" s="181" t="n"/>
      <c r="G23" s="181" t="n"/>
      <c r="H23" s="181" t="n"/>
      <c r="I23" s="181" t="n"/>
      <c r="J23" s="181" t="n"/>
      <c r="K23" s="181" t="n"/>
      <c r="L23" s="181" t="n"/>
      <c r="M23" s="181" t="n"/>
    </row>
    <row r="24" ht="12" customHeight="1" s="90">
      <c r="A24" s="189" t="n"/>
      <c r="B24" s="189" t="n"/>
      <c r="C24" s="189" t="n"/>
      <c r="D24" s="189" t="n"/>
      <c r="E24" s="189" t="n"/>
      <c r="F24" s="189" t="n"/>
      <c r="G24" s="189" t="n"/>
      <c r="H24" s="189" t="n"/>
      <c r="I24" s="189" t="n"/>
      <c r="J24" s="189" t="n"/>
      <c r="K24" s="189" t="n"/>
      <c r="L24" s="189" t="n"/>
      <c r="M24" s="189" t="n"/>
    </row>
    <row r="25" ht="18" customHeight="1" s="90">
      <c r="A25" s="190" t="inlineStr">
        <is>
          <t>--- NEIGHBOURING LGAs (CONTEXT ONLY — NOT IN LC) ---</t>
        </is>
      </c>
      <c r="B25" s="190" t="n"/>
      <c r="C25" s="190" t="n"/>
      <c r="D25" s="190" t="n"/>
      <c r="E25" s="190" t="n"/>
      <c r="F25" s="190" t="n"/>
      <c r="G25" s="190" t="n"/>
      <c r="H25" s="190" t="n"/>
      <c r="I25" s="190" t="n"/>
      <c r="J25" s="190" t="n"/>
      <c r="K25" s="190" t="n"/>
      <c r="L25" s="190" t="n"/>
      <c r="M25" s="190" t="n"/>
    </row>
    <row r="26" s="90">
      <c r="A26" s="175" t="inlineStr">
        <is>
          <t>Our Medical Crows Nest</t>
        </is>
      </c>
      <c r="B26" s="175" t="inlineStr">
        <is>
          <t>13-19 Willoughby Road</t>
        </is>
      </c>
      <c r="C26" s="175" t="inlineStr">
        <is>
          <t>Crows Nest</t>
        </is>
      </c>
      <c r="D26" s="175" t="n">
        <v>2065</v>
      </c>
      <c r="E26" s="175" t="inlineStr">
        <is>
          <t>North Sydney</t>
        </is>
      </c>
      <c r="F26" s="175" t="inlineStr">
        <is>
          <t>neighbouring</t>
        </is>
      </c>
      <c r="G26" s="175" t="inlineStr">
        <is>
          <t>Bulk Billing Only</t>
        </is>
      </c>
      <c r="H26" s="175" t="inlineStr">
        <is>
          <t>https://www.ourmedical.com.au/medical-centres/crows-nest</t>
        </is>
      </c>
      <c r="I26" s="175" t="inlineStr">
        <is>
          <t>100% Medicare bulk billing for all GP consults, meaning if you have a Medicare card, you can see a GP for free. Bulk billed GP consults are to 10pm every day. No appointment required.</t>
        </is>
      </c>
      <c r="J26" s="175" t="inlineStr">
        <is>
          <t>full_bb</t>
        </is>
      </c>
      <c r="K26" s="175" t="inlineStr">
        <is>
          <t>2026-04-25</t>
        </is>
      </c>
      <c r="L26" s="175" t="inlineStr">
        <is>
          <t>NORTH SYDNEY LGA — not Lane Cove. Was incorrectly counted in v1 inventory. Crows Nest is firmly inside North Sydney LGA. Open to 10pm 365 days, walk-in. The closest universal-BB GP for Lane Cove residents.</t>
        </is>
      </c>
      <c r="M26" s="175" t="inlineStr">
        <is>
          <t>NHSD-1</t>
        </is>
      </c>
    </row>
    <row r="27" s="90">
      <c r="A27" s="175" t="inlineStr">
        <is>
          <t>Rockwell Medical Centre (NHSD: "Ground Floor, Tower A, North Shore Health Hub, 7 Westbourne Street")</t>
        </is>
      </c>
      <c r="B27" s="175" t="inlineStr">
        <is>
          <t>7 Westbourne Street, Tower A, Ground Floor, North Shore Health Hub</t>
        </is>
      </c>
      <c r="C27" s="175" t="inlineStr">
        <is>
          <t>St Leonards</t>
        </is>
      </c>
      <c r="D27" s="175" t="n">
        <v>2065</v>
      </c>
      <c r="E27" s="175" t="inlineStr">
        <is>
          <t>North Sydney</t>
        </is>
      </c>
      <c r="F27" s="175" t="inlineStr">
        <is>
          <t>neighbouring</t>
        </is>
      </c>
      <c r="G27" s="175" t="inlineStr">
        <is>
          <t>Fees Apply</t>
        </is>
      </c>
      <c r="H27" s="175" t="inlineStr">
        <is>
          <t>https://rockwellmedicalcentre.com.au/</t>
        </is>
      </c>
      <c r="I27" s="175" t="n"/>
      <c r="J27" s="175" t="inlineStr">
        <is>
          <t>unknown_unclear</t>
        </is>
      </c>
      <c r="K27" s="175" t="inlineStr">
        <is>
          <t>2026-04-25</t>
        </is>
      </c>
      <c r="L27" s="175" t="inlineStr">
        <is>
          <t>NHSD has the address as the clinic name (data quality issue). Actual practice = Rockwell Medical Centre. North Sydney LGA. Did not pull website billing quote in this pass — neighbouring + Fees-Apply, not BB candidate.</t>
        </is>
      </c>
      <c r="M27" s="175" t="inlineStr">
        <is>
          <t>NHSD-1</t>
        </is>
      </c>
    </row>
    <row r="28" s="90">
      <c r="A28" s="175" t="inlineStr">
        <is>
          <t>Key Health St Leonards</t>
        </is>
      </c>
      <c r="B28" s="175" t="inlineStr">
        <is>
          <t>Shop 2, 205 Pacific Highway</t>
        </is>
      </c>
      <c r="C28" s="175" t="inlineStr">
        <is>
          <t>St Leonards</t>
        </is>
      </c>
      <c r="D28" s="175" t="n">
        <v>2065</v>
      </c>
      <c r="E28" s="175" t="inlineStr">
        <is>
          <t>North Sydney</t>
        </is>
      </c>
      <c r="F28" s="175" t="inlineStr">
        <is>
          <t>neighbouring</t>
        </is>
      </c>
      <c r="G28" s="175" t="inlineStr">
        <is>
          <t>Mixed Billing</t>
        </is>
      </c>
      <c r="H28" s="175" t="inlineStr">
        <is>
          <t>https://www.keyhealth.com.au/st-leonards</t>
        </is>
      </c>
      <c r="I28" s="175" t="inlineStr">
        <is>
          <t>Key Health St Leonards is a mixed billing practice. Children and Pension Card holders will be bulk billed. All patients and appointments on Saturdays will be privately charged.</t>
        </is>
      </c>
      <c r="J28" s="175" t="inlineStr">
        <is>
          <t>concession_kids_only</t>
        </is>
      </c>
      <c r="K28" s="175" t="inlineStr">
        <is>
          <t>2026-04-25</t>
        </is>
      </c>
      <c r="L28" s="175" t="inlineStr">
        <is>
          <t>North Sydney LGA. Adults pay private fees Mon-Fri; kids+pensioners bulk billed; everyone privately billed Saturdays.</t>
        </is>
      </c>
      <c r="M28" s="175" t="inlineStr">
        <is>
          <t>NHSD-1</t>
        </is>
      </c>
    </row>
    <row r="29" s="90">
      <c r="A29" s="175" t="inlineStr">
        <is>
          <t>Nature Care Health</t>
        </is>
      </c>
      <c r="B29" s="175" t="inlineStr">
        <is>
          <t>Level 5, 39-41 Chandos Street</t>
        </is>
      </c>
      <c r="C29" s="175" t="inlineStr">
        <is>
          <t>St Leonards</t>
        </is>
      </c>
      <c r="D29" s="175" t="n">
        <v>2065</v>
      </c>
      <c r="E29" s="175" t="inlineStr">
        <is>
          <t>North Sydney</t>
        </is>
      </c>
      <c r="F29" s="175" t="inlineStr">
        <is>
          <t>neighbouring</t>
        </is>
      </c>
      <c r="G29" s="175" t="inlineStr">
        <is>
          <t>Fees Apply</t>
        </is>
      </c>
      <c r="H29" s="175" t="n"/>
      <c r="I29" s="175" t="n"/>
      <c r="J29" s="175" t="inlineStr">
        <is>
          <t>unknown_no_website</t>
        </is>
      </c>
      <c r="K29" s="175" t="inlineStr">
        <is>
          <t>2026-04-25</t>
        </is>
      </c>
      <c r="L29" s="175" t="inlineStr">
        <is>
          <t>North Sydney LGA. Did not chase a website — outside LC LGA + Fees-Apply per NHSD.</t>
        </is>
      </c>
      <c r="M29" s="175" t="inlineStr">
        <is>
          <t>NHSD-1</t>
        </is>
      </c>
    </row>
    <row r="30" s="90">
      <c r="A30" s="175" t="inlineStr">
        <is>
          <t>Noi Clinic</t>
        </is>
      </c>
      <c r="B30" s="175" t="inlineStr">
        <is>
          <t>Suite 107, 300 Pacific Highway</t>
        </is>
      </c>
      <c r="C30" s="175" t="inlineStr">
        <is>
          <t>Crows Nest</t>
        </is>
      </c>
      <c r="D30" s="175" t="n">
        <v>2065</v>
      </c>
      <c r="E30" s="175" t="inlineStr">
        <is>
          <t>North Sydney</t>
        </is>
      </c>
      <c r="F30" s="175" t="inlineStr">
        <is>
          <t>neighbouring</t>
        </is>
      </c>
      <c r="G30" s="175" t="inlineStr">
        <is>
          <t>Fees Apply</t>
        </is>
      </c>
      <c r="H30" s="175" t="n"/>
      <c r="I30" s="175" t="n"/>
      <c r="J30" s="175" t="inlineStr">
        <is>
          <t>unknown_no_website</t>
        </is>
      </c>
      <c r="K30" s="175" t="inlineStr">
        <is>
          <t>2026-04-25</t>
        </is>
      </c>
      <c r="L30" s="175" t="inlineStr">
        <is>
          <t>North Sydney LGA. Outside LC LGA + Fees-Apply per NHSD.</t>
        </is>
      </c>
      <c r="M30" s="175" t="inlineStr">
        <is>
          <t>NHSD-1</t>
        </is>
      </c>
    </row>
    <row r="31" s="90">
      <c r="A31" s="175" t="inlineStr">
        <is>
          <t>St Leonards Family Medical Centre</t>
        </is>
      </c>
      <c r="B31" s="175" t="inlineStr">
        <is>
          <t>Unit 101, 88A Christie Street</t>
        </is>
      </c>
      <c r="C31" s="175" t="inlineStr">
        <is>
          <t>St Leonards</t>
        </is>
      </c>
      <c r="D31" s="175" t="n">
        <v>2065</v>
      </c>
      <c r="E31" s="175" t="inlineStr">
        <is>
          <t>North Sydney</t>
        </is>
      </c>
      <c r="F31" s="175" t="inlineStr">
        <is>
          <t>neighbouring</t>
        </is>
      </c>
      <c r="G31" s="175" t="inlineStr">
        <is>
          <t>Mixed Billing</t>
        </is>
      </c>
      <c r="H31" s="175" t="n"/>
      <c r="I31" s="175" t="n"/>
      <c r="J31" s="175" t="inlineStr">
        <is>
          <t>unknown_no_website</t>
        </is>
      </c>
      <c r="K31" s="175" t="inlineStr">
        <is>
          <t>2026-04-25</t>
        </is>
      </c>
      <c r="L31" s="175" t="inlineStr">
        <is>
          <t>North Sydney LGA. Did not chase a website — outside LC LGA.</t>
        </is>
      </c>
      <c r="M31" s="175" t="inlineStr">
        <is>
          <t>NHSD-1</t>
        </is>
      </c>
    </row>
    <row r="32" s="90">
      <c r="A32" s="175" t="inlineStr">
        <is>
          <t>St Leonards Medical Clinic</t>
        </is>
      </c>
      <c r="B32" s="175" t="inlineStr">
        <is>
          <t>Level 3 Shop 3P, 203 Pacific Highway</t>
        </is>
      </c>
      <c r="C32" s="175" t="inlineStr">
        <is>
          <t>St Leonards</t>
        </is>
      </c>
      <c r="D32" s="175" t="n">
        <v>2065</v>
      </c>
      <c r="E32" s="175" t="inlineStr">
        <is>
          <t>North Sydney</t>
        </is>
      </c>
      <c r="F32" s="175" t="inlineStr">
        <is>
          <t>neighbouring</t>
        </is>
      </c>
      <c r="G32" s="175" t="inlineStr">
        <is>
          <t>Mixed Billing</t>
        </is>
      </c>
      <c r="H32" s="175" t="inlineStr">
        <is>
          <t>https://stleonardsmedical.com.au/fees/</t>
        </is>
      </c>
      <c r="I32" s="175" t="n"/>
      <c r="J32" s="175" t="inlineStr">
        <is>
          <t>unknown_unclear</t>
        </is>
      </c>
      <c r="K32" s="175" t="inlineStr">
        <is>
          <t>2026-04-25</t>
        </is>
      </c>
      <c r="L32" s="175" t="inlineStr">
        <is>
          <t>North Sydney LGA. Website exists; not fetched in this pass — outside LC LGA scope.</t>
        </is>
      </c>
      <c r="M32" s="175" t="inlineStr">
        <is>
          <t>NHSD-1</t>
        </is>
      </c>
    </row>
    <row r="33" s="90">
      <c r="A33" s="175" t="inlineStr">
        <is>
          <t>Castlecrag Medical Practice</t>
        </is>
      </c>
      <c r="B33" s="175" t="inlineStr">
        <is>
          <t>95 Edinburgh Road</t>
        </is>
      </c>
      <c r="C33" s="175" t="inlineStr">
        <is>
          <t>Castlecrag</t>
        </is>
      </c>
      <c r="D33" s="175" t="n">
        <v>2068</v>
      </c>
      <c r="E33" s="175" t="inlineStr">
        <is>
          <t>Willoughby</t>
        </is>
      </c>
      <c r="F33" s="175" t="inlineStr">
        <is>
          <t>neighbouring</t>
        </is>
      </c>
      <c r="G33" s="175" t="inlineStr">
        <is>
          <t>Mixed Billing</t>
        </is>
      </c>
      <c r="H33" s="175" t="inlineStr">
        <is>
          <t>https://castlecragmedicalpractice.com.au/fees/</t>
        </is>
      </c>
      <c r="I33" s="175" t="inlineStr">
        <is>
          <t>private billing practice. Bulk Billing is available ONLY for Pension, Veterans Affairs and Health Care Card Holders and Childhood Immunisations.</t>
        </is>
      </c>
      <c r="J33" s="175" t="inlineStr">
        <is>
          <t>concession_kids_only</t>
        </is>
      </c>
      <c r="K33" s="175" t="inlineStr">
        <is>
          <t>2026-04-25</t>
        </is>
      </c>
      <c r="L33" s="175" t="inlineStr">
        <is>
          <t>WILLOUGHBY LGA — not Lane Cove. Castlecrag is firmly inside Willoughby City Council.</t>
        </is>
      </c>
      <c r="M33" s="175" t="inlineStr">
        <is>
          <t>NHSD-1</t>
        </is>
      </c>
    </row>
    <row r="34" s="90">
      <c r="A34" s="187" t="inlineStr">
        <is>
          <t>Willoughby Medical Practice</t>
        </is>
      </c>
      <c r="B34" s="187" t="inlineStr">
        <is>
          <t>Unit 1, 253 Penshurst Street</t>
        </is>
      </c>
      <c r="C34" s="187" t="inlineStr">
        <is>
          <t>North Willoughby</t>
        </is>
      </c>
      <c r="D34" s="187" t="n">
        <v>2068</v>
      </c>
      <c r="E34" s="187" t="inlineStr">
        <is>
          <t>Willoughby</t>
        </is>
      </c>
      <c r="F34" s="187" t="inlineStr">
        <is>
          <t>neighbouring</t>
        </is>
      </c>
      <c r="G34" s="187" t="inlineStr">
        <is>
          <t>Mixed Billing</t>
        </is>
      </c>
      <c r="H34" s="187" t="inlineStr">
        <is>
          <t>https://www.willoughbymedical.com.au/fees/</t>
        </is>
      </c>
      <c r="I34" s="187" t="inlineStr">
        <is>
          <t>Mixed billing. Bulk billing is available for children under the age of 16. All Saturday appointments ... will be privately billed regardless of a valid pension card.</t>
        </is>
      </c>
      <c r="J34" s="187" t="inlineStr">
        <is>
          <t>concession_kids_only</t>
        </is>
      </c>
      <c r="K34" s="187" t="inlineStr">
        <is>
          <t>2026-04-25</t>
        </is>
      </c>
      <c r="L34" s="187" t="inlineStr">
        <is>
          <t>WILLOUGHBY LGA. Kids-under-16 bulk billed weekdays only.</t>
        </is>
      </c>
      <c r="M34" s="187" t="inlineStr">
        <is>
          <t>NHSD-1</t>
        </is>
      </c>
    </row>
    <row r="35" s="90">
      <c r="A35" s="187" t="inlineStr">
        <is>
          <t>Willoughby Road Family Medical Centre</t>
        </is>
      </c>
      <c r="B35" s="187" t="inlineStr">
        <is>
          <t>Shop 4, 608-610 Willoughby Road</t>
        </is>
      </c>
      <c r="C35" s="187" t="inlineStr">
        <is>
          <t>Willoughby</t>
        </is>
      </c>
      <c r="D35" s="187" t="n">
        <v>2068</v>
      </c>
      <c r="E35" s="187" t="inlineStr">
        <is>
          <t>Willoughby</t>
        </is>
      </c>
      <c r="F35" s="187" t="inlineStr">
        <is>
          <t>neighbouring</t>
        </is>
      </c>
      <c r="G35" s="187" t="inlineStr">
        <is>
          <t>Fees Apply</t>
        </is>
      </c>
      <c r="H35" s="187" t="n"/>
      <c r="I35" s="187" t="n"/>
      <c r="J35" s="187" t="inlineStr">
        <is>
          <t>unknown_no_website</t>
        </is>
      </c>
      <c r="K35" s="187" t="inlineStr">
        <is>
          <t>2026-04-25</t>
        </is>
      </c>
      <c r="L35" s="187" t="inlineStr">
        <is>
          <t>WILLOUGHBY LGA. NHSD = Fees Apply. Did not chase website — outside LC LGA scope.</t>
        </is>
      </c>
      <c r="M35" s="187" t="inlineStr">
        <is>
          <t>NHSD-1</t>
        </is>
      </c>
    </row>
    <row r="36" s="90">
      <c r="A36" s="187" t="inlineStr">
        <is>
          <t>Sirius Health</t>
        </is>
      </c>
      <c r="B36" s="187" t="inlineStr">
        <is>
          <t>Mandarin Centre, Shop 129, 65 Albert Avenue</t>
        </is>
      </c>
      <c r="C36" s="187" t="inlineStr">
        <is>
          <t>Chatswood</t>
        </is>
      </c>
      <c r="D36" s="187" t="n">
        <v>2067</v>
      </c>
      <c r="E36" s="187" t="inlineStr">
        <is>
          <t>Willoughby</t>
        </is>
      </c>
      <c r="F36" s="187" t="inlineStr">
        <is>
          <t>neighbouring</t>
        </is>
      </c>
      <c r="G36" s="187" t="inlineStr">
        <is>
          <t>Mixed Billing</t>
        </is>
      </c>
      <c r="H36" s="187" t="inlineStr">
        <is>
          <t>https://siriushealth.com.au/</t>
        </is>
      </c>
      <c r="I36" s="187" t="inlineStr">
        <is>
          <t>Mixed billing practice. Markets to Lane Cove ("only six-minute drive away") but the practice itself is in Chatswood / Mandarin Centre.</t>
        </is>
      </c>
      <c r="J36" s="187" t="inlineStr">
        <is>
          <t>unknown_unclear</t>
        </is>
      </c>
      <c r="K36" s="187" t="inlineStr">
        <is>
          <t>2026-04-25</t>
        </is>
      </c>
      <c r="L36" s="187" t="inlineStr">
        <is>
          <t>NEW (April 2026 inventory pass). CHATSWOOD / WILLOUGHBY LGA, not Lane Cove. Mandarin Centre, Shop 129, 65 Albert Ave Chatswood NSW 2067. Phone (02) 9884 9300. Markets to Lane Cove residents but is physically in Chatswood. Included as neighbouring for completeness.</t>
        </is>
      </c>
      <c r="M36" s="187" t="inlineStr">
        <is>
          <t>NHSD-1</t>
        </is>
      </c>
    </row>
    <row r="37" ht="68.25" customHeight="1" s="90"/>
  </sheetData>
  <mergeCells count="2">
    <mergeCell ref="A2:L2"/>
    <mergeCell ref="A1:L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A1:J20"/>
  <sheetViews>
    <sheetView showFormulas="0" showGridLines="1" showRowColHeaders="1" showZeros="1" rightToLeft="0" tabSelected="0" showOutlineSymbols="1" defaultGridColor="1"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18" customWidth="1" style="89" min="1" max="1"/>
    <col width="22" customWidth="1" style="89" min="2" max="3"/>
    <col width="18" customWidth="1" style="89" min="4" max="4"/>
    <col width="14" customWidth="1" style="89" min="5" max="6"/>
    <col width="22" customWidth="1" style="89" min="8" max="8"/>
    <col width="18" customWidth="1" style="89" min="9" max="9"/>
  </cols>
  <sheetData>
    <row r="1" ht="17.25" customHeight="1" s="90">
      <c r="A1" s="91" t="inlineStr">
        <is>
          <t>GP density — workplace basis, 9 inner-Sydney peer LGAs (HWD NHWDS 2024 ÷ ABS ERP 2024)</t>
        </is>
      </c>
    </row>
    <row r="2" ht="15" customHeight="1" s="90">
      <c r="A2" s="101" t="inlineStr">
        <is>
          <t>Source: HWD-1 (GP headcount, principal place of practice). Population = ABS 3218.0 ERP 2024 (release 32180DS0004, downloaded 2026-04-26).</t>
        </is>
      </c>
    </row>
    <row r="3" ht="15" customHeight="1" s="90">
      <c r="A3" s="92" t="n"/>
      <c r="B3" s="92" t="n"/>
      <c r="C3" s="92" t="n"/>
      <c r="D3" s="92" t="n"/>
      <c r="E3" s="92" t="n"/>
      <c r="F3" s="92" t="n"/>
    </row>
    <row r="4" ht="26.25" customHeight="1" s="90">
      <c r="A4" s="98" t="inlineStr">
        <is>
          <t>LGA</t>
        </is>
      </c>
      <c r="B4" s="98" t="inlineStr">
        <is>
          <t>GP headcount (2024)</t>
        </is>
      </c>
      <c r="C4" s="98" t="inlineStr">
        <is>
          <t>Population (ERP 2024)</t>
        </is>
      </c>
      <c r="D4" s="98" t="inlineStr">
        <is>
          <t>GPs per 100,000</t>
        </is>
      </c>
      <c r="E4" s="98" t="inlineStr">
        <is>
          <t>vs LC (%)</t>
        </is>
      </c>
      <c r="F4" s="98" t="inlineStr">
        <is>
          <t>source_id</t>
        </is>
      </c>
      <c r="H4" s="102" t="inlineStr">
        <is>
          <t>LGA (sorted asc)</t>
        </is>
      </c>
      <c r="I4" s="102" t="inlineStr">
        <is>
          <t>GPs per 100,000</t>
        </is>
      </c>
      <c r="J4" s="102" t="inlineStr">
        <is>
          <t>is_LC</t>
        </is>
      </c>
    </row>
    <row r="5" ht="15" customHeight="1" s="90">
      <c r="A5" s="112" t="inlineStr">
        <is>
          <t>Lane Cove</t>
        </is>
      </c>
      <c r="B5" s="112" t="n">
        <v>45</v>
      </c>
      <c r="C5" s="112" t="n">
        <v>42594</v>
      </c>
      <c r="D5" s="113">
        <f>B5/C5*100000</f>
        <v/>
      </c>
      <c r="E5" s="114">
        <f>D5/$D$5-1</f>
        <v/>
      </c>
      <c r="F5" s="112" t="inlineStr">
        <is>
          <t>HWD-1, ABS-3</t>
        </is>
      </c>
      <c r="H5" s="89" t="inlineStr">
        <is>
          <t>Lane Cove</t>
        </is>
      </c>
      <c r="I5" s="115">
        <f>D5</f>
        <v/>
      </c>
      <c r="J5" s="89" t="n">
        <v>1</v>
      </c>
    </row>
    <row r="6" ht="15" customHeight="1" s="90">
      <c r="A6" s="112" t="inlineStr">
        <is>
          <t>North Sydney</t>
        </is>
      </c>
      <c r="B6" s="112" t="n">
        <v>140</v>
      </c>
      <c r="C6" s="112" t="n">
        <v>73090</v>
      </c>
      <c r="D6" s="113">
        <f>B6/C6*100000</f>
        <v/>
      </c>
      <c r="E6" s="114">
        <f>D6/$D$5-1</f>
        <v/>
      </c>
      <c r="F6" s="112" t="inlineStr">
        <is>
          <t>HWD-1, ABS-3</t>
        </is>
      </c>
      <c r="H6" s="89" t="inlineStr">
        <is>
          <t>Hunters Hill</t>
        </is>
      </c>
      <c r="I6" s="115">
        <f>D8</f>
        <v/>
      </c>
      <c r="J6" s="89" t="n">
        <v>0</v>
      </c>
    </row>
    <row r="7" ht="15" customHeight="1" s="90">
      <c r="A7" s="112" t="inlineStr">
        <is>
          <t>Willoughby</t>
        </is>
      </c>
      <c r="B7" s="112" t="n">
        <v>163</v>
      </c>
      <c r="C7" s="112" t="n">
        <v>79711</v>
      </c>
      <c r="D7" s="113">
        <f>B7/C7*100000</f>
        <v/>
      </c>
      <c r="E7" s="114">
        <f>D7/$D$5-1</f>
        <v/>
      </c>
      <c r="F7" s="112" t="inlineStr">
        <is>
          <t>HWD-1, ABS-3</t>
        </is>
      </c>
      <c r="H7" s="89" t="inlineStr">
        <is>
          <t>Ku-ring-gai</t>
        </is>
      </c>
      <c r="I7" s="115">
        <f>D12</f>
        <v/>
      </c>
      <c r="J7" s="89" t="n">
        <v>0</v>
      </c>
    </row>
    <row r="8" ht="15" customHeight="1" s="90">
      <c r="A8" s="112" t="inlineStr">
        <is>
          <t>Hunters Hill</t>
        </is>
      </c>
      <c r="B8" s="112" t="n">
        <v>18</v>
      </c>
      <c r="C8" s="112" t="n">
        <v>14047</v>
      </c>
      <c r="D8" s="113">
        <f>B8/C8*100000</f>
        <v/>
      </c>
      <c r="E8" s="114">
        <f>D8/$D$5-1</f>
        <v/>
      </c>
      <c r="F8" s="112" t="inlineStr">
        <is>
          <t>HWD-1, ABS-3</t>
        </is>
      </c>
      <c r="H8" s="89" t="inlineStr">
        <is>
          <t>Hornsby</t>
        </is>
      </c>
      <c r="I8" s="115">
        <f>D10</f>
        <v/>
      </c>
      <c r="J8" s="89" t="n">
        <v>0</v>
      </c>
    </row>
    <row r="9" ht="15" customHeight="1" s="90">
      <c r="A9" s="112" t="inlineStr">
        <is>
          <t>Ryde</t>
        </is>
      </c>
      <c r="B9" s="112" t="n">
        <v>215</v>
      </c>
      <c r="C9" s="112" t="n">
        <v>139226</v>
      </c>
      <c r="D9" s="113">
        <f>B9/C9*100000</f>
        <v/>
      </c>
      <c r="E9" s="114">
        <f>D9/$D$5-1</f>
        <v/>
      </c>
      <c r="F9" s="112" t="inlineStr">
        <is>
          <t>HWD-1, ABS-3</t>
        </is>
      </c>
      <c r="H9" s="89" t="inlineStr">
        <is>
          <t>Ryde</t>
        </is>
      </c>
      <c r="I9" s="115">
        <f>D9</f>
        <v/>
      </c>
      <c r="J9" s="89" t="n">
        <v>0</v>
      </c>
    </row>
    <row r="10" ht="15" customHeight="1" s="90">
      <c r="A10" s="112" t="inlineStr">
        <is>
          <t>Hornsby</t>
        </is>
      </c>
      <c r="B10" s="112" t="n">
        <v>229</v>
      </c>
      <c r="C10" s="112" t="n">
        <v>154866</v>
      </c>
      <c r="D10" s="113">
        <f>B10/C10*100000</f>
        <v/>
      </c>
      <c r="E10" s="114">
        <f>D10/$D$5-1</f>
        <v/>
      </c>
      <c r="F10" s="112" t="inlineStr">
        <is>
          <t>HWD-1, ABS-3</t>
        </is>
      </c>
      <c r="H10" s="89" t="inlineStr">
        <is>
          <t>North Sydney</t>
        </is>
      </c>
      <c r="I10" s="115">
        <f>D6</f>
        <v/>
      </c>
      <c r="J10" s="89" t="n">
        <v>0</v>
      </c>
    </row>
    <row r="11" ht="15" customHeight="1" s="90">
      <c r="A11" s="112" t="inlineStr">
        <is>
          <t>Mosman</t>
        </is>
      </c>
      <c r="B11" s="112" t="n">
        <v>64</v>
      </c>
      <c r="C11" s="112" t="n">
        <v>29284</v>
      </c>
      <c r="D11" s="113">
        <f>B11/C11*100000</f>
        <v/>
      </c>
      <c r="E11" s="114">
        <f>D11/$D$5-1</f>
        <v/>
      </c>
      <c r="F11" s="112" t="inlineStr">
        <is>
          <t>HWD-1, ABS-3</t>
        </is>
      </c>
      <c r="H11" s="89" t="inlineStr">
        <is>
          <t>Woollahra</t>
        </is>
      </c>
      <c r="I11" s="115">
        <f>D13</f>
        <v/>
      </c>
      <c r="J11" s="89" t="n">
        <v>0</v>
      </c>
    </row>
    <row r="12" ht="15" customHeight="1" s="90">
      <c r="A12" s="112" t="inlineStr">
        <is>
          <t>Ku-ring-gai</t>
        </is>
      </c>
      <c r="B12" s="112" t="n">
        <v>168</v>
      </c>
      <c r="C12" s="112" t="n">
        <v>128429</v>
      </c>
      <c r="D12" s="113">
        <f>B12/C12*100000</f>
        <v/>
      </c>
      <c r="E12" s="114">
        <f>D12/$D$5-1</f>
        <v/>
      </c>
      <c r="F12" s="112" t="inlineStr">
        <is>
          <t>HWD-1, ABS-3</t>
        </is>
      </c>
      <c r="H12" s="89" t="inlineStr">
        <is>
          <t>Willoughby</t>
        </is>
      </c>
      <c r="I12" s="115">
        <f>D7</f>
        <v/>
      </c>
      <c r="J12" s="89" t="n">
        <v>0</v>
      </c>
    </row>
    <row r="13" ht="15" customHeight="1" s="90">
      <c r="A13" s="112" t="inlineStr">
        <is>
          <t>Woollahra</t>
        </is>
      </c>
      <c r="B13" s="112" t="n">
        <v>116</v>
      </c>
      <c r="C13" s="112" t="n">
        <v>55202</v>
      </c>
      <c r="D13" s="113">
        <f>B13/C13*100000</f>
        <v/>
      </c>
      <c r="E13" s="114">
        <f>D13/$D$5-1</f>
        <v/>
      </c>
      <c r="F13" s="112" t="inlineStr">
        <is>
          <t>HWD-1, ABS-3</t>
        </is>
      </c>
      <c r="H13" s="89" t="inlineStr">
        <is>
          <t>Mosman</t>
        </is>
      </c>
      <c r="I13" s="115">
        <f>D11</f>
        <v/>
      </c>
      <c r="J13" s="89" t="n">
        <v>0</v>
      </c>
    </row>
    <row r="14" ht="15" customHeight="1" s="90">
      <c r="A14" s="92" t="n"/>
      <c r="B14" s="92" t="n"/>
      <c r="C14" s="92" t="n"/>
      <c r="D14" s="92" t="n"/>
      <c r="E14" s="92" t="n"/>
      <c r="F14" s="92" t="n"/>
    </row>
    <row r="15" ht="15" customHeight="1" s="90">
      <c r="A15" s="93" t="inlineStr">
        <is>
          <t>Peer mean (excl. Lane Cove)</t>
        </is>
      </c>
      <c r="B15" s="92" t="n"/>
      <c r="C15" s="92" t="n"/>
      <c r="D15" s="116">
        <f>AVERAGE(D6:D13)</f>
        <v/>
      </c>
      <c r="E15" s="92" t="n"/>
      <c r="F15" s="92" t="n"/>
    </row>
    <row r="16" ht="15" customHeight="1" s="90">
      <c r="A16" s="93" t="inlineStr">
        <is>
          <t>Peer median (excl. Lane Cove)</t>
        </is>
      </c>
      <c r="B16" s="92" t="n"/>
      <c r="C16" s="92" t="n"/>
      <c r="D16" s="116">
        <f>MEDIAN(D6:D13)</f>
        <v/>
      </c>
      <c r="E16" s="92" t="n"/>
      <c r="F16" s="92" t="n"/>
    </row>
    <row r="17" ht="15" customHeight="1" s="90">
      <c r="A17" s="93" t="inlineStr">
        <is>
          <t>Lane Cove vs peer mean</t>
        </is>
      </c>
      <c r="B17" s="92" t="n"/>
      <c r="C17" s="92" t="n"/>
      <c r="D17" s="108">
        <f>D5/D15-1</f>
        <v/>
      </c>
      <c r="E17" s="92" t="n"/>
      <c r="F17" s="92" t="n"/>
    </row>
    <row r="18" ht="15" customHeight="1" s="90">
      <c r="A18" s="92" t="n"/>
      <c r="B18" s="92" t="n"/>
      <c r="C18" s="92" t="n"/>
      <c r="D18" s="92" t="n"/>
      <c r="E18" s="92" t="n"/>
      <c r="F18" s="92" t="n"/>
    </row>
    <row r="19" ht="15" customHeight="1" s="90">
      <c r="A19" s="96" t="inlineStr">
        <is>
          <t>NSW state average — RACGP HoTN 2025</t>
        </is>
      </c>
      <c r="B19" s="96" t="inlineStr">
        <is>
          <t>—</t>
        </is>
      </c>
      <c r="C19" s="96" t="inlineStr">
        <is>
          <t>—</t>
        </is>
      </c>
      <c r="D19" s="117" t="n">
        <v>117</v>
      </c>
      <c r="E19" s="92" t="n"/>
      <c r="F19" s="96" t="inlineStr">
        <is>
          <t>RACGP-2</t>
        </is>
      </c>
    </row>
    <row r="20" ht="15" customHeight="1" s="90">
      <c r="A20" s="96" t="inlineStr">
        <is>
          <t>South Western Sydney PHN — for context</t>
        </is>
      </c>
      <c r="B20" s="92" t="n"/>
      <c r="C20" s="92" t="n"/>
      <c r="D20" s="117" t="n">
        <v>112</v>
      </c>
      <c r="E20" s="92" t="n"/>
      <c r="F20" s="96" t="inlineStr">
        <is>
          <t>MR-2</t>
        </is>
      </c>
    </row>
  </sheetData>
  <mergeCells count="2">
    <mergeCell ref="A2:F2"/>
    <mergeCell ref="A1:F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legacyDrawing xmlns:r="http://schemas.openxmlformats.org/officeDocument/2006/relationships" r:id="anysvml"/>
</worksheet>
</file>

<file path=xl/worksheets/sheet5.xml><?xml version="1.0" encoding="utf-8"?>
<worksheet xmlns="http://schemas.openxmlformats.org/spreadsheetml/2006/main">
  <sheetPr filterMode="0">
    <outlinePr summaryBelow="1" summaryRight="1"/>
    <pageSetUpPr fitToPage="0"/>
  </sheetPr>
  <dimension ref="A1:P350"/>
  <sheetViews>
    <sheetView showFormulas="0" showGridLines="1" showRowColHeaders="1" showZeros="1" rightToLeft="0" tabSelected="0" showOutlineSymbols="1" defaultGridColor="1" view="normal" topLeftCell="A1" colorId="64" zoomScale="100" zoomScaleNormal="100" zoomScalePageLayoutView="100" workbookViewId="0">
      <pane xSplit="0" ySplit="17" topLeftCell="A18"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18" customWidth="1" style="89" min="1" max="1"/>
    <col width="12" customWidth="1" style="89" min="2" max="2"/>
    <col width="16" customWidth="1" style="89" min="3" max="3"/>
    <col width="18" customWidth="1" style="89" min="4" max="4"/>
    <col width="14" customWidth="1" style="89" min="5" max="5"/>
  </cols>
  <sheetData>
    <row r="1" ht="17.25" customHeight="1" s="90">
      <c r="A1" s="91" t="inlineStr">
        <is>
          <t>AIHW HWE-97 Medicare bulk-billing — 9 peer LGAs, monthly Jan 2023 to Jan 2026</t>
        </is>
      </c>
    </row>
    <row r="2" ht="15" customHeight="1" s="90">
      <c r="A2" s="101" t="inlineStr">
        <is>
          <t>Source: AIHW-1. Bulk-billed % is residence-based (patient's home LGA). Telehealth claims included.</t>
        </is>
      </c>
    </row>
    <row r="3" ht="15" customHeight="1" s="90">
      <c r="A3" s="92" t="n"/>
      <c r="B3" s="92" t="n"/>
      <c r="C3" s="92" t="n"/>
      <c r="D3" s="92" t="n"/>
      <c r="E3" s="92" t="n"/>
    </row>
    <row r="4" ht="15" customHeight="1" s="90">
      <c r="A4" s="93" t="inlineStr">
        <is>
          <t>Latest-value summary (most recent month per LGA, INDEX/MATCH on data block below)</t>
        </is>
      </c>
      <c r="B4" s="118" t="inlineStr">
        <is>
          <t>2026-01</t>
        </is>
      </c>
      <c r="C4" s="119" t="inlineStr">
        <is>
          <t>(global latest month — hardcode; update when AIHW refreshes)</t>
        </is>
      </c>
      <c r="D4" s="92" t="n"/>
      <c r="E4" s="92" t="n"/>
    </row>
    <row r="5" ht="26.25" customHeight="1" s="90">
      <c r="A5" s="98" t="inlineStr">
        <is>
          <t>LGA</t>
        </is>
      </c>
      <c r="B5" s="98" t="inlineStr">
        <is>
          <t>Latest month</t>
        </is>
      </c>
      <c r="C5" s="98" t="inlineStr">
        <is>
          <t>Bulk-billed %</t>
        </is>
      </c>
      <c r="D5" s="98" t="inlineStr">
        <is>
          <t>Services count</t>
        </is>
      </c>
      <c r="E5" s="98" t="inlineStr">
        <is>
          <t>source_id</t>
        </is>
      </c>
    </row>
    <row r="6" ht="15" customHeight="1" s="90">
      <c r="A6" s="96" t="inlineStr">
        <is>
          <t>Hornsby</t>
        </is>
      </c>
      <c r="B6" s="120">
        <f>$B$4</f>
        <v/>
      </c>
      <c r="C6" s="108">
        <f>SUMIFS(C$18:C$350,A$18:A$350,A6,B$18:B$350,B6)</f>
        <v/>
      </c>
      <c r="D6" s="121">
        <f>SUMIFS(D$18:D$350,A$18:A$350,A6,B$18:B$350,B6)</f>
        <v/>
      </c>
      <c r="E6" s="96" t="inlineStr">
        <is>
          <t>AIHW-1</t>
        </is>
      </c>
    </row>
    <row r="7" ht="15" customHeight="1" s="90">
      <c r="A7" s="96" t="inlineStr">
        <is>
          <t>Hunters Hill</t>
        </is>
      </c>
      <c r="B7" s="120">
        <f>$B$4</f>
        <v/>
      </c>
      <c r="C7" s="108">
        <f>SUMIFS(C$18:C$350,A$18:A$350,A7,B$18:B$350,B7)</f>
        <v/>
      </c>
      <c r="D7" s="121">
        <f>SUMIFS(D$18:D$350,A$18:A$350,A7,B$18:B$350,B7)</f>
        <v/>
      </c>
      <c r="E7" s="96" t="inlineStr">
        <is>
          <t>AIHW-1</t>
        </is>
      </c>
    </row>
    <row r="8" ht="15" customHeight="1" s="90">
      <c r="A8" s="96" t="inlineStr">
        <is>
          <t>Ku-ring-gai</t>
        </is>
      </c>
      <c r="B8" s="120">
        <f>$B$4</f>
        <v/>
      </c>
      <c r="C8" s="108">
        <f>SUMIFS(C$18:C$350,A$18:A$350,A8,B$18:B$350,B8)</f>
        <v/>
      </c>
      <c r="D8" s="121">
        <f>SUMIFS(D$18:D$350,A$18:A$350,A8,B$18:B$350,B8)</f>
        <v/>
      </c>
      <c r="E8" s="96" t="inlineStr">
        <is>
          <t>AIHW-1</t>
        </is>
      </c>
    </row>
    <row r="9" ht="15" customHeight="1" s="90">
      <c r="A9" s="96" t="inlineStr">
        <is>
          <t>Lane Cove</t>
        </is>
      </c>
      <c r="B9" s="120">
        <f>$B$4</f>
        <v/>
      </c>
      <c r="C9" s="108">
        <f>SUMIFS(C$18:C$350,A$18:A$350,A9,B$18:B$350,B9)</f>
        <v/>
      </c>
      <c r="D9" s="121">
        <f>SUMIFS(D$18:D$350,A$18:A$350,A9,B$18:B$350,B9)</f>
        <v/>
      </c>
      <c r="E9" s="96" t="inlineStr">
        <is>
          <t>AIHW-1</t>
        </is>
      </c>
    </row>
    <row r="10" ht="15" customHeight="1" s="90">
      <c r="A10" s="96" t="inlineStr">
        <is>
          <t>Mosman</t>
        </is>
      </c>
      <c r="B10" s="120">
        <f>$B$4</f>
        <v/>
      </c>
      <c r="C10" s="108">
        <f>SUMIFS(C$18:C$350,A$18:A$350,A10,B$18:B$350,B10)</f>
        <v/>
      </c>
      <c r="D10" s="121">
        <f>SUMIFS(D$18:D$350,A$18:A$350,A10,B$18:B$350,B10)</f>
        <v/>
      </c>
      <c r="E10" s="96" t="inlineStr">
        <is>
          <t>AIHW-1</t>
        </is>
      </c>
    </row>
    <row r="11" ht="15" customHeight="1" s="90">
      <c r="A11" s="96" t="inlineStr">
        <is>
          <t>North Sydney</t>
        </is>
      </c>
      <c r="B11" s="120">
        <f>$B$4</f>
        <v/>
      </c>
      <c r="C11" s="108">
        <f>SUMIFS(C$18:C$350,A$18:A$350,A11,B$18:B$350,B11)</f>
        <v/>
      </c>
      <c r="D11" s="121">
        <f>SUMIFS(D$18:D$350,A$18:A$350,A11,B$18:B$350,B11)</f>
        <v/>
      </c>
      <c r="E11" s="96" t="inlineStr">
        <is>
          <t>AIHW-1</t>
        </is>
      </c>
    </row>
    <row r="12" ht="15" customHeight="1" s="90">
      <c r="A12" s="96" t="inlineStr">
        <is>
          <t>Ryde</t>
        </is>
      </c>
      <c r="B12" s="120">
        <f>$B$4</f>
        <v/>
      </c>
      <c r="C12" s="108">
        <f>SUMIFS(C$18:C$350,A$18:A$350,A12,B$18:B$350,B12)</f>
        <v/>
      </c>
      <c r="D12" s="121">
        <f>SUMIFS(D$18:D$350,A$18:A$350,A12,B$18:B$350,B12)</f>
        <v/>
      </c>
      <c r="E12" s="96" t="inlineStr">
        <is>
          <t>AIHW-1</t>
        </is>
      </c>
    </row>
    <row r="13" ht="15" customHeight="1" s="90">
      <c r="A13" s="96" t="inlineStr">
        <is>
          <t>Willoughby</t>
        </is>
      </c>
      <c r="B13" s="120">
        <f>$B$4</f>
        <v/>
      </c>
      <c r="C13" s="108">
        <f>SUMIFS(C$18:C$350,A$18:A$350,A13,B$18:B$350,B13)</f>
        <v/>
      </c>
      <c r="D13" s="121">
        <f>SUMIFS(D$18:D$350,A$18:A$350,A13,B$18:B$350,B13)</f>
        <v/>
      </c>
      <c r="E13" s="96" t="inlineStr">
        <is>
          <t>AIHW-1</t>
        </is>
      </c>
    </row>
    <row r="14" ht="15" customHeight="1" s="90">
      <c r="A14" s="96" t="inlineStr">
        <is>
          <t>Woollahra</t>
        </is>
      </c>
      <c r="B14" s="120">
        <f>$B$4</f>
        <v/>
      </c>
      <c r="C14" s="108">
        <f>SUMIFS(C$18:C$350,A$18:A$350,A14,B$18:B$350,B14)</f>
        <v/>
      </c>
      <c r="D14" s="121">
        <f>SUMIFS(D$18:D$350,A$18:A$350,A14,B$18:B$350,B14)</f>
        <v/>
      </c>
      <c r="E14" s="96" t="inlineStr">
        <is>
          <t>AIHW-1</t>
        </is>
      </c>
    </row>
    <row r="15" ht="15" customHeight="1" s="90">
      <c r="A15" s="92" t="n"/>
      <c r="B15" s="92" t="n"/>
      <c r="C15" s="92" t="n"/>
      <c r="D15" s="92" t="n"/>
      <c r="E15" s="92" t="n"/>
    </row>
    <row r="16" ht="15" customHeight="1" s="90">
      <c r="A16" s="93" t="inlineStr">
        <is>
          <t>Full data (one row per LGA × month)</t>
        </is>
      </c>
      <c r="B16" s="92" t="n"/>
      <c r="C16" s="92" t="n"/>
      <c r="D16" s="92" t="n"/>
      <c r="E16" s="92" t="n"/>
    </row>
    <row r="17" ht="15" customHeight="1" s="90">
      <c r="A17" s="98" t="inlineStr">
        <is>
          <t>lga</t>
        </is>
      </c>
      <c r="B17" s="98" t="inlineStr">
        <is>
          <t>month</t>
        </is>
      </c>
      <c r="C17" s="98" t="inlineStr">
        <is>
          <t>bulk_billed_pct</t>
        </is>
      </c>
      <c r="D17" s="98" t="inlineStr">
        <is>
          <t>services_count</t>
        </is>
      </c>
      <c r="E17" s="98" t="inlineStr">
        <is>
          <t>source_id</t>
        </is>
      </c>
      <c r="G17" s="102" t="inlineStr">
        <is>
          <t>Month</t>
        </is>
      </c>
      <c r="H17" s="102" t="inlineStr">
        <is>
          <t>Hornsby</t>
        </is>
      </c>
      <c r="I17" s="102" t="inlineStr">
        <is>
          <t>Hunters Hill</t>
        </is>
      </c>
      <c r="J17" s="102" t="inlineStr">
        <is>
          <t>Ku-ring-gai</t>
        </is>
      </c>
      <c r="K17" s="102" t="inlineStr">
        <is>
          <t>Mosman</t>
        </is>
      </c>
      <c r="L17" s="102" t="inlineStr">
        <is>
          <t>North Sydney</t>
        </is>
      </c>
      <c r="M17" s="102" t="inlineStr">
        <is>
          <t>Ryde</t>
        </is>
      </c>
      <c r="N17" s="102" t="inlineStr">
        <is>
          <t>Willoughby</t>
        </is>
      </c>
      <c r="O17" s="102" t="inlineStr">
        <is>
          <t>Woollahra</t>
        </is>
      </c>
      <c r="P17" s="102" t="inlineStr">
        <is>
          <t>Lane Cove</t>
        </is>
      </c>
    </row>
    <row r="18" ht="15" customHeight="1" s="90">
      <c r="A18" s="96" t="inlineStr">
        <is>
          <t>Hornsby</t>
        </is>
      </c>
      <c r="B18" s="122" t="inlineStr">
        <is>
          <t>2023-01</t>
        </is>
      </c>
      <c r="C18" s="123" t="n">
        <v>0.8307099999999999</v>
      </c>
      <c r="D18" s="124" t="n">
        <v>64356</v>
      </c>
      <c r="E18" s="96" t="inlineStr">
        <is>
          <t>AIHW-1</t>
        </is>
      </c>
      <c r="G18" s="89" t="inlineStr">
        <is>
          <t>2023-01</t>
        </is>
      </c>
      <c r="H18" s="125">
        <f>C18</f>
        <v/>
      </c>
      <c r="I18" s="125">
        <f>C55</f>
        <v/>
      </c>
      <c r="J18" s="125">
        <f>C92</f>
        <v/>
      </c>
      <c r="K18" s="125">
        <f>C166</f>
        <v/>
      </c>
      <c r="L18" s="125">
        <f>C203</f>
        <v/>
      </c>
      <c r="M18" s="125">
        <f>C240</f>
        <v/>
      </c>
      <c r="N18" s="125">
        <f>C277</f>
        <v/>
      </c>
      <c r="O18" s="125">
        <f>C314</f>
        <v/>
      </c>
      <c r="P18" s="125">
        <f>C129</f>
        <v/>
      </c>
    </row>
    <row r="19" ht="15" customHeight="1" s="90">
      <c r="A19" s="96" t="inlineStr">
        <is>
          <t>Hornsby</t>
        </is>
      </c>
      <c r="B19" s="122" t="inlineStr">
        <is>
          <t>2023-02</t>
        </is>
      </c>
      <c r="C19" s="123" t="n">
        <v>0.83606</v>
      </c>
      <c r="D19" s="124" t="n">
        <v>68309</v>
      </c>
      <c r="E19" s="96" t="inlineStr">
        <is>
          <t>AIHW-1</t>
        </is>
      </c>
      <c r="G19" s="89" t="inlineStr">
        <is>
          <t>2023-02</t>
        </is>
      </c>
      <c r="H19" s="125">
        <f>C19</f>
        <v/>
      </c>
      <c r="I19" s="125">
        <f>C56</f>
        <v/>
      </c>
      <c r="J19" s="125">
        <f>C93</f>
        <v/>
      </c>
      <c r="K19" s="125">
        <f>C167</f>
        <v/>
      </c>
      <c r="L19" s="125">
        <f>C204</f>
        <v/>
      </c>
      <c r="M19" s="125">
        <f>C241</f>
        <v/>
      </c>
      <c r="N19" s="125">
        <f>C278</f>
        <v/>
      </c>
      <c r="O19" s="125">
        <f>C315</f>
        <v/>
      </c>
      <c r="P19" s="125">
        <f>C130</f>
        <v/>
      </c>
    </row>
    <row r="20" ht="15" customHeight="1" s="90">
      <c r="A20" s="96" t="inlineStr">
        <is>
          <t>Hornsby</t>
        </is>
      </c>
      <c r="B20" s="122" t="inlineStr">
        <is>
          <t>2023-03</t>
        </is>
      </c>
      <c r="C20" s="123" t="n">
        <v>0.84162</v>
      </c>
      <c r="D20" s="124" t="n">
        <v>81723</v>
      </c>
      <c r="E20" s="96" t="inlineStr">
        <is>
          <t>AIHW-1</t>
        </is>
      </c>
      <c r="G20" s="89" t="inlineStr">
        <is>
          <t>2023-03</t>
        </is>
      </c>
      <c r="H20" s="125">
        <f>C20</f>
        <v/>
      </c>
      <c r="I20" s="125">
        <f>C57</f>
        <v/>
      </c>
      <c r="J20" s="125">
        <f>C94</f>
        <v/>
      </c>
      <c r="K20" s="125">
        <f>C168</f>
        <v/>
      </c>
      <c r="L20" s="125">
        <f>C205</f>
        <v/>
      </c>
      <c r="M20" s="125">
        <f>C242</f>
        <v/>
      </c>
      <c r="N20" s="125">
        <f>C279</f>
        <v/>
      </c>
      <c r="O20" s="125">
        <f>C316</f>
        <v/>
      </c>
      <c r="P20" s="125">
        <f>C131</f>
        <v/>
      </c>
    </row>
    <row r="21" ht="15" customHeight="1" s="90">
      <c r="A21" s="96" t="inlineStr">
        <is>
          <t>Hornsby</t>
        </is>
      </c>
      <c r="B21" s="122" t="inlineStr">
        <is>
          <t>2023-04</t>
        </is>
      </c>
      <c r="C21" s="123" t="n">
        <v>0.84623</v>
      </c>
      <c r="D21" s="124" t="n">
        <v>72029</v>
      </c>
      <c r="E21" s="96" t="inlineStr">
        <is>
          <t>AIHW-1</t>
        </is>
      </c>
      <c r="G21" s="89" t="inlineStr">
        <is>
          <t>2023-04</t>
        </is>
      </c>
      <c r="H21" s="125">
        <f>C21</f>
        <v/>
      </c>
      <c r="I21" s="125">
        <f>C58</f>
        <v/>
      </c>
      <c r="J21" s="125">
        <f>C95</f>
        <v/>
      </c>
      <c r="K21" s="125">
        <f>C169</f>
        <v/>
      </c>
      <c r="L21" s="125">
        <f>C206</f>
        <v/>
      </c>
      <c r="M21" s="125">
        <f>C243</f>
        <v/>
      </c>
      <c r="N21" s="125">
        <f>C280</f>
        <v/>
      </c>
      <c r="O21" s="125">
        <f>C317</f>
        <v/>
      </c>
      <c r="P21" s="125">
        <f>C132</f>
        <v/>
      </c>
    </row>
    <row r="22" ht="15" customHeight="1" s="90">
      <c r="A22" s="96" t="inlineStr">
        <is>
          <t>Hornsby</t>
        </is>
      </c>
      <c r="B22" s="122" t="inlineStr">
        <is>
          <t>2023-05</t>
        </is>
      </c>
      <c r="C22" s="123" t="n">
        <v>0.84197</v>
      </c>
      <c r="D22" s="124" t="n">
        <v>87542</v>
      </c>
      <c r="E22" s="96" t="inlineStr">
        <is>
          <t>AIHW-1</t>
        </is>
      </c>
      <c r="G22" s="89" t="inlineStr">
        <is>
          <t>2023-05</t>
        </is>
      </c>
      <c r="H22" s="125">
        <f>C22</f>
        <v/>
      </c>
      <c r="I22" s="125">
        <f>C59</f>
        <v/>
      </c>
      <c r="J22" s="125">
        <f>C96</f>
        <v/>
      </c>
      <c r="K22" s="125">
        <f>C170</f>
        <v/>
      </c>
      <c r="L22" s="125">
        <f>C207</f>
        <v/>
      </c>
      <c r="M22" s="125">
        <f>C244</f>
        <v/>
      </c>
      <c r="N22" s="125">
        <f>C281</f>
        <v/>
      </c>
      <c r="O22" s="125">
        <f>C318</f>
        <v/>
      </c>
      <c r="P22" s="125">
        <f>C133</f>
        <v/>
      </c>
    </row>
    <row r="23" ht="15" customHeight="1" s="90">
      <c r="A23" s="96" t="inlineStr">
        <is>
          <t>Hornsby</t>
        </is>
      </c>
      <c r="B23" s="122" t="inlineStr">
        <is>
          <t>2023-06</t>
        </is>
      </c>
      <c r="C23" s="123" t="n">
        <v>0.82894</v>
      </c>
      <c r="D23" s="124" t="n">
        <v>74819</v>
      </c>
      <c r="E23" s="96" t="inlineStr">
        <is>
          <t>AIHW-1</t>
        </is>
      </c>
      <c r="G23" s="89" t="inlineStr">
        <is>
          <t>2023-06</t>
        </is>
      </c>
      <c r="H23" s="125">
        <f>C23</f>
        <v/>
      </c>
      <c r="I23" s="125">
        <f>C60</f>
        <v/>
      </c>
      <c r="J23" s="125">
        <f>C97</f>
        <v/>
      </c>
      <c r="K23" s="125">
        <f>C171</f>
        <v/>
      </c>
      <c r="L23" s="125">
        <f>C208</f>
        <v/>
      </c>
      <c r="M23" s="125">
        <f>C245</f>
        <v/>
      </c>
      <c r="N23" s="125">
        <f>C282</f>
        <v/>
      </c>
      <c r="O23" s="125">
        <f>C319</f>
        <v/>
      </c>
      <c r="P23" s="125">
        <f>C134</f>
        <v/>
      </c>
    </row>
    <row r="24" ht="15" customHeight="1" s="90">
      <c r="A24" s="96" t="inlineStr">
        <is>
          <t>Hornsby</t>
        </is>
      </c>
      <c r="B24" s="122" t="inlineStr">
        <is>
          <t>2023-07</t>
        </is>
      </c>
      <c r="C24" s="123" t="n">
        <v>0.82075</v>
      </c>
      <c r="D24" s="124" t="n">
        <v>71234</v>
      </c>
      <c r="E24" s="96" t="inlineStr">
        <is>
          <t>AIHW-1</t>
        </is>
      </c>
      <c r="G24" s="89" t="inlineStr">
        <is>
          <t>2023-07</t>
        </is>
      </c>
      <c r="H24" s="125">
        <f>C24</f>
        <v/>
      </c>
      <c r="I24" s="125">
        <f>C61</f>
        <v/>
      </c>
      <c r="J24" s="125">
        <f>C98</f>
        <v/>
      </c>
      <c r="K24" s="125">
        <f>C172</f>
        <v/>
      </c>
      <c r="L24" s="125">
        <f>C209</f>
        <v/>
      </c>
      <c r="M24" s="125">
        <f>C246</f>
        <v/>
      </c>
      <c r="N24" s="125">
        <f>C283</f>
        <v/>
      </c>
      <c r="O24" s="125">
        <f>C320</f>
        <v/>
      </c>
      <c r="P24" s="125">
        <f>C135</f>
        <v/>
      </c>
    </row>
    <row r="25" ht="15" customHeight="1" s="90">
      <c r="A25" s="96" t="inlineStr">
        <is>
          <t>Hornsby</t>
        </is>
      </c>
      <c r="B25" s="122" t="inlineStr">
        <is>
          <t>2023-08</t>
        </is>
      </c>
      <c r="C25" s="123" t="n">
        <v>0.81796</v>
      </c>
      <c r="D25" s="124" t="n">
        <v>76551</v>
      </c>
      <c r="E25" s="96" t="inlineStr">
        <is>
          <t>AIHW-1</t>
        </is>
      </c>
      <c r="G25" s="89" t="inlineStr">
        <is>
          <t>2023-08</t>
        </is>
      </c>
      <c r="H25" s="125">
        <f>C25</f>
        <v/>
      </c>
      <c r="I25" s="125">
        <f>C62</f>
        <v/>
      </c>
      <c r="J25" s="125">
        <f>C99</f>
        <v/>
      </c>
      <c r="K25" s="125">
        <f>C173</f>
        <v/>
      </c>
      <c r="L25" s="125">
        <f>C210</f>
        <v/>
      </c>
      <c r="M25" s="125">
        <f>C247</f>
        <v/>
      </c>
      <c r="N25" s="125">
        <f>C284</f>
        <v/>
      </c>
      <c r="O25" s="125">
        <f>C321</f>
        <v/>
      </c>
      <c r="P25" s="125">
        <f>C136</f>
        <v/>
      </c>
    </row>
    <row r="26" ht="15" customHeight="1" s="90">
      <c r="A26" s="96" t="inlineStr">
        <is>
          <t>Hornsby</t>
        </is>
      </c>
      <c r="B26" s="122" t="inlineStr">
        <is>
          <t>2023-09</t>
        </is>
      </c>
      <c r="C26" s="123" t="n">
        <v>0.81926</v>
      </c>
      <c r="D26" s="124" t="n">
        <v>69767</v>
      </c>
      <c r="E26" s="96" t="inlineStr">
        <is>
          <t>AIHW-1</t>
        </is>
      </c>
      <c r="G26" s="89" t="inlineStr">
        <is>
          <t>2023-09</t>
        </is>
      </c>
      <c r="H26" s="125">
        <f>C26</f>
        <v/>
      </c>
      <c r="I26" s="125">
        <f>C63</f>
        <v/>
      </c>
      <c r="J26" s="125">
        <f>C100</f>
        <v/>
      </c>
      <c r="K26" s="125">
        <f>C174</f>
        <v/>
      </c>
      <c r="L26" s="125">
        <f>C211</f>
        <v/>
      </c>
      <c r="M26" s="125">
        <f>C248</f>
        <v/>
      </c>
      <c r="N26" s="125">
        <f>C285</f>
        <v/>
      </c>
      <c r="O26" s="125">
        <f>C322</f>
        <v/>
      </c>
      <c r="P26" s="125">
        <f>C137</f>
        <v/>
      </c>
    </row>
    <row r="27" ht="15" customHeight="1" s="90">
      <c r="A27" s="96" t="inlineStr">
        <is>
          <t>Hornsby</t>
        </is>
      </c>
      <c r="B27" s="122" t="inlineStr">
        <is>
          <t>2023-10</t>
        </is>
      </c>
      <c r="C27" s="123" t="n">
        <v>0.81027</v>
      </c>
      <c r="D27" s="124" t="n">
        <v>68558</v>
      </c>
      <c r="E27" s="96" t="inlineStr">
        <is>
          <t>AIHW-1</t>
        </is>
      </c>
      <c r="G27" s="89" t="inlineStr">
        <is>
          <t>2023-10</t>
        </is>
      </c>
      <c r="H27" s="125">
        <f>C27</f>
        <v/>
      </c>
      <c r="I27" s="125">
        <f>C64</f>
        <v/>
      </c>
      <c r="J27" s="125">
        <f>C101</f>
        <v/>
      </c>
      <c r="K27" s="125">
        <f>C175</f>
        <v/>
      </c>
      <c r="L27" s="125">
        <f>C212</f>
        <v/>
      </c>
      <c r="M27" s="125">
        <f>C249</f>
        <v/>
      </c>
      <c r="N27" s="125">
        <f>C286</f>
        <v/>
      </c>
      <c r="O27" s="125">
        <f>C323</f>
        <v/>
      </c>
      <c r="P27" s="125">
        <f>C138</f>
        <v/>
      </c>
    </row>
    <row r="28" ht="15" customHeight="1" s="90">
      <c r="A28" s="96" t="inlineStr">
        <is>
          <t>Hornsby</t>
        </is>
      </c>
      <c r="B28" s="122" t="inlineStr">
        <is>
          <t>2023-11</t>
        </is>
      </c>
      <c r="C28" s="123" t="n">
        <v>0.82161</v>
      </c>
      <c r="D28" s="124" t="n">
        <v>73243</v>
      </c>
      <c r="E28" s="96" t="inlineStr">
        <is>
          <t>AIHW-1</t>
        </is>
      </c>
      <c r="G28" s="89" t="inlineStr">
        <is>
          <t>2023-11</t>
        </is>
      </c>
      <c r="H28" s="125">
        <f>C28</f>
        <v/>
      </c>
      <c r="I28" s="125">
        <f>C65</f>
        <v/>
      </c>
      <c r="J28" s="125">
        <f>C102</f>
        <v/>
      </c>
      <c r="K28" s="125">
        <f>C176</f>
        <v/>
      </c>
      <c r="L28" s="125">
        <f>C213</f>
        <v/>
      </c>
      <c r="M28" s="125">
        <f>C250</f>
        <v/>
      </c>
      <c r="N28" s="125">
        <f>C287</f>
        <v/>
      </c>
      <c r="O28" s="125">
        <f>C324</f>
        <v/>
      </c>
      <c r="P28" s="125">
        <f>C139</f>
        <v/>
      </c>
    </row>
    <row r="29" ht="15" customHeight="1" s="90">
      <c r="A29" s="96" t="inlineStr">
        <is>
          <t>Hornsby</t>
        </is>
      </c>
      <c r="B29" s="122" t="inlineStr">
        <is>
          <t>2023-12</t>
        </is>
      </c>
      <c r="C29" s="123" t="n">
        <v>0.82093</v>
      </c>
      <c r="D29" s="124" t="n">
        <v>61583</v>
      </c>
      <c r="E29" s="96" t="inlineStr">
        <is>
          <t>AIHW-1</t>
        </is>
      </c>
      <c r="G29" s="89" t="inlineStr">
        <is>
          <t>2023-12</t>
        </is>
      </c>
      <c r="H29" s="125">
        <f>C29</f>
        <v/>
      </c>
      <c r="I29" s="125">
        <f>C66</f>
        <v/>
      </c>
      <c r="J29" s="125">
        <f>C103</f>
        <v/>
      </c>
      <c r="K29" s="125">
        <f>C177</f>
        <v/>
      </c>
      <c r="L29" s="125">
        <f>C214</f>
        <v/>
      </c>
      <c r="M29" s="125">
        <f>C251</f>
        <v/>
      </c>
      <c r="N29" s="125">
        <f>C288</f>
        <v/>
      </c>
      <c r="O29" s="125">
        <f>C325</f>
        <v/>
      </c>
      <c r="P29" s="125">
        <f>C140</f>
        <v/>
      </c>
    </row>
    <row r="30" ht="15" customHeight="1" s="90">
      <c r="A30" s="96" t="inlineStr">
        <is>
          <t>Hornsby</t>
        </is>
      </c>
      <c r="B30" s="122" t="inlineStr">
        <is>
          <t>2024-01</t>
        </is>
      </c>
      <c r="C30" s="123" t="n">
        <v>0.81147</v>
      </c>
      <c r="D30" s="124" t="n">
        <v>68012</v>
      </c>
      <c r="E30" s="96" t="inlineStr">
        <is>
          <t>AIHW-1</t>
        </is>
      </c>
      <c r="G30" s="89" t="inlineStr">
        <is>
          <t>2024-01</t>
        </is>
      </c>
      <c r="H30" s="125">
        <f>C30</f>
        <v/>
      </c>
      <c r="I30" s="125">
        <f>C67</f>
        <v/>
      </c>
      <c r="J30" s="125">
        <f>C104</f>
        <v/>
      </c>
      <c r="K30" s="125">
        <f>C178</f>
        <v/>
      </c>
      <c r="L30" s="125">
        <f>C215</f>
        <v/>
      </c>
      <c r="M30" s="125">
        <f>C252</f>
        <v/>
      </c>
      <c r="N30" s="125">
        <f>C289</f>
        <v/>
      </c>
      <c r="O30" s="125">
        <f>C326</f>
        <v/>
      </c>
      <c r="P30" s="125">
        <f>C141</f>
        <v/>
      </c>
    </row>
    <row r="31" ht="15" customHeight="1" s="90">
      <c r="A31" s="96" t="inlineStr">
        <is>
          <t>Hornsby</t>
        </is>
      </c>
      <c r="B31" s="122" t="inlineStr">
        <is>
          <t>2024-02</t>
        </is>
      </c>
      <c r="C31" s="123" t="n">
        <v>0.81835</v>
      </c>
      <c r="D31" s="124" t="n">
        <v>71693</v>
      </c>
      <c r="E31" s="96" t="inlineStr">
        <is>
          <t>AIHW-1</t>
        </is>
      </c>
      <c r="G31" s="89" t="inlineStr">
        <is>
          <t>2024-02</t>
        </is>
      </c>
      <c r="H31" s="125">
        <f>C31</f>
        <v/>
      </c>
      <c r="I31" s="125">
        <f>C68</f>
        <v/>
      </c>
      <c r="J31" s="125">
        <f>C105</f>
        <v/>
      </c>
      <c r="K31" s="125">
        <f>C179</f>
        <v/>
      </c>
      <c r="L31" s="125">
        <f>C216</f>
        <v/>
      </c>
      <c r="M31" s="125">
        <f>C253</f>
        <v/>
      </c>
      <c r="N31" s="125">
        <f>C290</f>
        <v/>
      </c>
      <c r="O31" s="125">
        <f>C327</f>
        <v/>
      </c>
      <c r="P31" s="125">
        <f>C142</f>
        <v/>
      </c>
    </row>
    <row r="32" ht="15" customHeight="1" s="90">
      <c r="A32" s="96" t="inlineStr">
        <is>
          <t>Hornsby</t>
        </is>
      </c>
      <c r="B32" s="122" t="inlineStr">
        <is>
          <t>2024-03</t>
        </is>
      </c>
      <c r="C32" s="123" t="n">
        <v>0.82042</v>
      </c>
      <c r="D32" s="124" t="n">
        <v>71652</v>
      </c>
      <c r="E32" s="96" t="inlineStr">
        <is>
          <t>AIHW-1</t>
        </is>
      </c>
      <c r="G32" s="89" t="inlineStr">
        <is>
          <t>2024-03</t>
        </is>
      </c>
      <c r="H32" s="125">
        <f>C32</f>
        <v/>
      </c>
      <c r="I32" s="125">
        <f>C69</f>
        <v/>
      </c>
      <c r="J32" s="125">
        <f>C106</f>
        <v/>
      </c>
      <c r="K32" s="125">
        <f>C180</f>
        <v/>
      </c>
      <c r="L32" s="125">
        <f>C217</f>
        <v/>
      </c>
      <c r="M32" s="125">
        <f>C254</f>
        <v/>
      </c>
      <c r="N32" s="125">
        <f>C291</f>
        <v/>
      </c>
      <c r="O32" s="125">
        <f>C328</f>
        <v/>
      </c>
      <c r="P32" s="125">
        <f>C143</f>
        <v/>
      </c>
    </row>
    <row r="33" ht="15" customHeight="1" s="90">
      <c r="A33" s="96" t="inlineStr">
        <is>
          <t>Hornsby</t>
        </is>
      </c>
      <c r="B33" s="122" t="inlineStr">
        <is>
          <t>2024-04</t>
        </is>
      </c>
      <c r="C33" s="123" t="n">
        <v>0.83443</v>
      </c>
      <c r="D33" s="124" t="n">
        <v>78640</v>
      </c>
      <c r="E33" s="96" t="inlineStr">
        <is>
          <t>AIHW-1</t>
        </is>
      </c>
      <c r="G33" s="89" t="inlineStr">
        <is>
          <t>2024-04</t>
        </is>
      </c>
      <c r="H33" s="125">
        <f>C33</f>
        <v/>
      </c>
      <c r="I33" s="125">
        <f>C70</f>
        <v/>
      </c>
      <c r="J33" s="125">
        <f>C107</f>
        <v/>
      </c>
      <c r="K33" s="125">
        <f>C181</f>
        <v/>
      </c>
      <c r="L33" s="125">
        <f>C218</f>
        <v/>
      </c>
      <c r="M33" s="125">
        <f>C255</f>
        <v/>
      </c>
      <c r="N33" s="125">
        <f>C292</f>
        <v/>
      </c>
      <c r="O33" s="125">
        <f>C329</f>
        <v/>
      </c>
      <c r="P33" s="125">
        <f>C144</f>
        <v/>
      </c>
    </row>
    <row r="34" ht="15" customHeight="1" s="90">
      <c r="A34" s="96" t="inlineStr">
        <is>
          <t>Hornsby</t>
        </is>
      </c>
      <c r="B34" s="122" t="inlineStr">
        <is>
          <t>2024-05</t>
        </is>
      </c>
      <c r="C34" s="123" t="n">
        <v>0.83388</v>
      </c>
      <c r="D34" s="124" t="n">
        <v>88909</v>
      </c>
      <c r="E34" s="96" t="inlineStr">
        <is>
          <t>AIHW-1</t>
        </is>
      </c>
      <c r="G34" s="89" t="inlineStr">
        <is>
          <t>2024-05</t>
        </is>
      </c>
      <c r="H34" s="125">
        <f>C34</f>
        <v/>
      </c>
      <c r="I34" s="125">
        <f>C71</f>
        <v/>
      </c>
      <c r="J34" s="125">
        <f>C108</f>
        <v/>
      </c>
      <c r="K34" s="125">
        <f>C182</f>
        <v/>
      </c>
      <c r="L34" s="125">
        <f>C219</f>
        <v/>
      </c>
      <c r="M34" s="125">
        <f>C256</f>
        <v/>
      </c>
      <c r="N34" s="125">
        <f>C293</f>
        <v/>
      </c>
      <c r="O34" s="125">
        <f>C330</f>
        <v/>
      </c>
      <c r="P34" s="125">
        <f>C145</f>
        <v/>
      </c>
    </row>
    <row r="35" ht="15" customHeight="1" s="90">
      <c r="A35" s="96" t="inlineStr">
        <is>
          <t>Hornsby</t>
        </is>
      </c>
      <c r="B35" s="122" t="inlineStr">
        <is>
          <t>2024-06</t>
        </is>
      </c>
      <c r="C35" s="123" t="n">
        <v>0.82539</v>
      </c>
      <c r="D35" s="124" t="n">
        <v>74210</v>
      </c>
      <c r="E35" s="96" t="inlineStr">
        <is>
          <t>AIHW-1</t>
        </is>
      </c>
      <c r="G35" s="89" t="inlineStr">
        <is>
          <t>2024-06</t>
        </is>
      </c>
      <c r="H35" s="125">
        <f>C35</f>
        <v/>
      </c>
      <c r="I35" s="125">
        <f>C72</f>
        <v/>
      </c>
      <c r="J35" s="125">
        <f>C109</f>
        <v/>
      </c>
      <c r="K35" s="125">
        <f>C183</f>
        <v/>
      </c>
      <c r="L35" s="125">
        <f>C220</f>
        <v/>
      </c>
      <c r="M35" s="125">
        <f>C257</f>
        <v/>
      </c>
      <c r="N35" s="125">
        <f>C294</f>
        <v/>
      </c>
      <c r="O35" s="125">
        <f>C331</f>
        <v/>
      </c>
      <c r="P35" s="125">
        <f>C146</f>
        <v/>
      </c>
    </row>
    <row r="36" ht="15" customHeight="1" s="90">
      <c r="A36" s="96" t="inlineStr">
        <is>
          <t>Hornsby</t>
        </is>
      </c>
      <c r="B36" s="122" t="inlineStr">
        <is>
          <t>2024-07</t>
        </is>
      </c>
      <c r="C36" s="123" t="n">
        <v>0.81492</v>
      </c>
      <c r="D36" s="124" t="n">
        <v>77793</v>
      </c>
      <c r="E36" s="96" t="inlineStr">
        <is>
          <t>AIHW-1</t>
        </is>
      </c>
      <c r="G36" s="89" t="inlineStr">
        <is>
          <t>2024-07</t>
        </is>
      </c>
      <c r="H36" s="125">
        <f>C36</f>
        <v/>
      </c>
      <c r="I36" s="125">
        <f>C73</f>
        <v/>
      </c>
      <c r="J36" s="125">
        <f>C110</f>
        <v/>
      </c>
      <c r="K36" s="125">
        <f>C184</f>
        <v/>
      </c>
      <c r="L36" s="125">
        <f>C221</f>
        <v/>
      </c>
      <c r="M36" s="125">
        <f>C258</f>
        <v/>
      </c>
      <c r="N36" s="125">
        <f>C295</f>
        <v/>
      </c>
      <c r="O36" s="125">
        <f>C332</f>
        <v/>
      </c>
      <c r="P36" s="125">
        <f>C147</f>
        <v/>
      </c>
    </row>
    <row r="37" ht="15" customHeight="1" s="90">
      <c r="A37" s="96" t="inlineStr">
        <is>
          <t>Hornsby</t>
        </is>
      </c>
      <c r="B37" s="122" t="inlineStr">
        <is>
          <t>2024-08</t>
        </is>
      </c>
      <c r="C37" s="123" t="n">
        <v>0.81194</v>
      </c>
      <c r="D37" s="124" t="n">
        <v>74681</v>
      </c>
      <c r="E37" s="96" t="inlineStr">
        <is>
          <t>AIHW-1</t>
        </is>
      </c>
      <c r="G37" s="89" t="inlineStr">
        <is>
          <t>2024-08</t>
        </is>
      </c>
      <c r="H37" s="125">
        <f>C37</f>
        <v/>
      </c>
      <c r="I37" s="125">
        <f>C74</f>
        <v/>
      </c>
      <c r="J37" s="125">
        <f>C111</f>
        <v/>
      </c>
      <c r="K37" s="125">
        <f>C185</f>
        <v/>
      </c>
      <c r="L37" s="125">
        <f>C222</f>
        <v/>
      </c>
      <c r="M37" s="125">
        <f>C259</f>
        <v/>
      </c>
      <c r="N37" s="125">
        <f>C296</f>
        <v/>
      </c>
      <c r="O37" s="125">
        <f>C333</f>
        <v/>
      </c>
      <c r="P37" s="125">
        <f>C148</f>
        <v/>
      </c>
    </row>
    <row r="38" ht="15" customHeight="1" s="90">
      <c r="A38" s="96" t="inlineStr">
        <is>
          <t>Hornsby</t>
        </is>
      </c>
      <c r="B38" s="122" t="inlineStr">
        <is>
          <t>2024-09</t>
        </is>
      </c>
      <c r="C38" s="123" t="n">
        <v>0.81347</v>
      </c>
      <c r="D38" s="124" t="n">
        <v>70662</v>
      </c>
      <c r="E38" s="96" t="inlineStr">
        <is>
          <t>AIHW-1</t>
        </is>
      </c>
      <c r="G38" s="89" t="inlineStr">
        <is>
          <t>2024-09</t>
        </is>
      </c>
      <c r="H38" s="125">
        <f>C38</f>
        <v/>
      </c>
      <c r="I38" s="125">
        <f>C75</f>
        <v/>
      </c>
      <c r="J38" s="125">
        <f>C112</f>
        <v/>
      </c>
      <c r="K38" s="125">
        <f>C186</f>
        <v/>
      </c>
      <c r="L38" s="125">
        <f>C223</f>
        <v/>
      </c>
      <c r="M38" s="125">
        <f>C260</f>
        <v/>
      </c>
      <c r="N38" s="125">
        <f>C297</f>
        <v/>
      </c>
      <c r="O38" s="125">
        <f>C334</f>
        <v/>
      </c>
      <c r="P38" s="125">
        <f>C149</f>
        <v/>
      </c>
    </row>
    <row r="39" ht="15" customHeight="1" s="90">
      <c r="A39" s="96" t="inlineStr">
        <is>
          <t>Hornsby</t>
        </is>
      </c>
      <c r="B39" s="122" t="inlineStr">
        <is>
          <t>2024-10</t>
        </is>
      </c>
      <c r="C39" s="123" t="n">
        <v>0.80923</v>
      </c>
      <c r="D39" s="124" t="n">
        <v>70330</v>
      </c>
      <c r="E39" s="96" t="inlineStr">
        <is>
          <t>AIHW-1</t>
        </is>
      </c>
      <c r="G39" s="89" t="inlineStr">
        <is>
          <t>2024-10</t>
        </is>
      </c>
      <c r="H39" s="125">
        <f>C39</f>
        <v/>
      </c>
      <c r="I39" s="125">
        <f>C76</f>
        <v/>
      </c>
      <c r="J39" s="125">
        <f>C113</f>
        <v/>
      </c>
      <c r="K39" s="125">
        <f>C187</f>
        <v/>
      </c>
      <c r="L39" s="125">
        <f>C224</f>
        <v/>
      </c>
      <c r="M39" s="125">
        <f>C261</f>
        <v/>
      </c>
      <c r="N39" s="125">
        <f>C298</f>
        <v/>
      </c>
      <c r="O39" s="125">
        <f>C335</f>
        <v/>
      </c>
      <c r="P39" s="125">
        <f>C150</f>
        <v/>
      </c>
    </row>
    <row r="40" ht="15" customHeight="1" s="90">
      <c r="A40" s="96" t="inlineStr">
        <is>
          <t>Hornsby</t>
        </is>
      </c>
      <c r="B40" s="122" t="inlineStr">
        <is>
          <t>2024-11</t>
        </is>
      </c>
      <c r="C40" s="123" t="n">
        <v>0.80597</v>
      </c>
      <c r="D40" s="124" t="n">
        <v>69888</v>
      </c>
      <c r="E40" s="96" t="inlineStr">
        <is>
          <t>AIHW-1</t>
        </is>
      </c>
      <c r="G40" s="89" t="inlineStr">
        <is>
          <t>2024-11</t>
        </is>
      </c>
      <c r="H40" s="125">
        <f>C40</f>
        <v/>
      </c>
      <c r="I40" s="125">
        <f>C77</f>
        <v/>
      </c>
      <c r="J40" s="125">
        <f>C114</f>
        <v/>
      </c>
      <c r="K40" s="125">
        <f>C188</f>
        <v/>
      </c>
      <c r="L40" s="125">
        <f>C225</f>
        <v/>
      </c>
      <c r="M40" s="125">
        <f>C262</f>
        <v/>
      </c>
      <c r="N40" s="125">
        <f>C299</f>
        <v/>
      </c>
      <c r="O40" s="125">
        <f>C336</f>
        <v/>
      </c>
      <c r="P40" s="125">
        <f>C151</f>
        <v/>
      </c>
    </row>
    <row r="41" ht="15" customHeight="1" s="90">
      <c r="A41" s="96" t="inlineStr">
        <is>
          <t>Hornsby</t>
        </is>
      </c>
      <c r="B41" s="122" t="inlineStr">
        <is>
          <t>2024-12</t>
        </is>
      </c>
      <c r="C41" s="123" t="n">
        <v>0.80459</v>
      </c>
      <c r="D41" s="124" t="n">
        <v>60430</v>
      </c>
      <c r="E41" s="96" t="inlineStr">
        <is>
          <t>AIHW-1</t>
        </is>
      </c>
      <c r="G41" s="89" t="inlineStr">
        <is>
          <t>2024-12</t>
        </is>
      </c>
      <c r="H41" s="125">
        <f>C41</f>
        <v/>
      </c>
      <c r="I41" s="125">
        <f>C78</f>
        <v/>
      </c>
      <c r="J41" s="125">
        <f>C115</f>
        <v/>
      </c>
      <c r="K41" s="125">
        <f>C189</f>
        <v/>
      </c>
      <c r="L41" s="125">
        <f>C226</f>
        <v/>
      </c>
      <c r="M41" s="125">
        <f>C263</f>
        <v/>
      </c>
      <c r="N41" s="125">
        <f>C300</f>
        <v/>
      </c>
      <c r="O41" s="125">
        <f>C337</f>
        <v/>
      </c>
      <c r="P41" s="125">
        <f>C152</f>
        <v/>
      </c>
    </row>
    <row r="42" ht="15" customHeight="1" s="90">
      <c r="A42" s="96" t="inlineStr">
        <is>
          <t>Hornsby</t>
        </is>
      </c>
      <c r="B42" s="122" t="inlineStr">
        <is>
          <t>2025-01</t>
        </is>
      </c>
      <c r="C42" s="123" t="n">
        <v>0.80632</v>
      </c>
      <c r="D42" s="124" t="n">
        <v>65734</v>
      </c>
      <c r="E42" s="96" t="inlineStr">
        <is>
          <t>AIHW-1</t>
        </is>
      </c>
      <c r="G42" s="89" t="inlineStr">
        <is>
          <t>2025-01</t>
        </is>
      </c>
      <c r="H42" s="125">
        <f>C42</f>
        <v/>
      </c>
      <c r="I42" s="125">
        <f>C79</f>
        <v/>
      </c>
      <c r="J42" s="125">
        <f>C116</f>
        <v/>
      </c>
      <c r="K42" s="125">
        <f>C190</f>
        <v/>
      </c>
      <c r="L42" s="125">
        <f>C227</f>
        <v/>
      </c>
      <c r="M42" s="125">
        <f>C264</f>
        <v/>
      </c>
      <c r="N42" s="125">
        <f>C301</f>
        <v/>
      </c>
      <c r="O42" s="125">
        <f>C338</f>
        <v/>
      </c>
      <c r="P42" s="125">
        <f>C153</f>
        <v/>
      </c>
    </row>
    <row r="43" ht="15" customHeight="1" s="90">
      <c r="A43" s="96" t="inlineStr">
        <is>
          <t>Hornsby</t>
        </is>
      </c>
      <c r="B43" s="122" t="inlineStr">
        <is>
          <t>2025-02</t>
        </is>
      </c>
      <c r="C43" s="123" t="n">
        <v>0.80535</v>
      </c>
      <c r="D43" s="124" t="n">
        <v>68921</v>
      </c>
      <c r="E43" s="96" t="inlineStr">
        <is>
          <t>AIHW-1</t>
        </is>
      </c>
      <c r="G43" s="89" t="inlineStr">
        <is>
          <t>2025-02</t>
        </is>
      </c>
      <c r="H43" s="125">
        <f>C43</f>
        <v/>
      </c>
      <c r="I43" s="125">
        <f>C80</f>
        <v/>
      </c>
      <c r="J43" s="125">
        <f>C117</f>
        <v/>
      </c>
      <c r="K43" s="125">
        <f>C191</f>
        <v/>
      </c>
      <c r="L43" s="125">
        <f>C228</f>
        <v/>
      </c>
      <c r="M43" s="125">
        <f>C265</f>
        <v/>
      </c>
      <c r="N43" s="125">
        <f>C302</f>
        <v/>
      </c>
      <c r="O43" s="125">
        <f>C339</f>
        <v/>
      </c>
      <c r="P43" s="125">
        <f>C154</f>
        <v/>
      </c>
    </row>
    <row r="44" ht="15" customHeight="1" s="90">
      <c r="A44" s="96" t="inlineStr">
        <is>
          <t>Hornsby</t>
        </is>
      </c>
      <c r="B44" s="122" t="inlineStr">
        <is>
          <t>2025-03</t>
        </is>
      </c>
      <c r="C44" s="123" t="n">
        <v>0.80682</v>
      </c>
      <c r="D44" s="124" t="n">
        <v>74544</v>
      </c>
      <c r="E44" s="96" t="inlineStr">
        <is>
          <t>AIHW-1</t>
        </is>
      </c>
      <c r="G44" s="89" t="inlineStr">
        <is>
          <t>2025-03</t>
        </is>
      </c>
      <c r="H44" s="125">
        <f>C44</f>
        <v/>
      </c>
      <c r="I44" s="125">
        <f>C81</f>
        <v/>
      </c>
      <c r="J44" s="125">
        <f>C118</f>
        <v/>
      </c>
      <c r="K44" s="125">
        <f>C192</f>
        <v/>
      </c>
      <c r="L44" s="125">
        <f>C229</f>
        <v/>
      </c>
      <c r="M44" s="125">
        <f>C266</f>
        <v/>
      </c>
      <c r="N44" s="125">
        <f>C303</f>
        <v/>
      </c>
      <c r="O44" s="125">
        <f>C340</f>
        <v/>
      </c>
      <c r="P44" s="125">
        <f>C155</f>
        <v/>
      </c>
    </row>
    <row r="45" ht="15" customHeight="1" s="90">
      <c r="A45" s="96" t="inlineStr">
        <is>
          <t>Hornsby</t>
        </is>
      </c>
      <c r="B45" s="122" t="inlineStr">
        <is>
          <t>2025-04</t>
        </is>
      </c>
      <c r="C45" s="123" t="n">
        <v>0.8264</v>
      </c>
      <c r="D45" s="124" t="n">
        <v>74560</v>
      </c>
      <c r="E45" s="96" t="inlineStr">
        <is>
          <t>AIHW-1</t>
        </is>
      </c>
      <c r="G45" s="89" t="inlineStr">
        <is>
          <t>2025-04</t>
        </is>
      </c>
      <c r="H45" s="125">
        <f>C45</f>
        <v/>
      </c>
      <c r="I45" s="125">
        <f>C82</f>
        <v/>
      </c>
      <c r="J45" s="125">
        <f>C119</f>
        <v/>
      </c>
      <c r="K45" s="125">
        <f>C193</f>
        <v/>
      </c>
      <c r="L45" s="125">
        <f>C230</f>
        <v/>
      </c>
      <c r="M45" s="125">
        <f>C267</f>
        <v/>
      </c>
      <c r="N45" s="125">
        <f>C304</f>
        <v/>
      </c>
      <c r="O45" s="125">
        <f>C341</f>
        <v/>
      </c>
      <c r="P45" s="125">
        <f>C156</f>
        <v/>
      </c>
    </row>
    <row r="46" ht="15" customHeight="1" s="90">
      <c r="A46" s="96" t="inlineStr">
        <is>
          <t>Hornsby</t>
        </is>
      </c>
      <c r="B46" s="122" t="inlineStr">
        <is>
          <t>2025-05</t>
        </is>
      </c>
      <c r="C46" s="123" t="n">
        <v>0.82594</v>
      </c>
      <c r="D46" s="124" t="n">
        <v>84147</v>
      </c>
      <c r="E46" s="96" t="inlineStr">
        <is>
          <t>AIHW-1</t>
        </is>
      </c>
      <c r="G46" s="89" t="inlineStr">
        <is>
          <t>2025-05</t>
        </is>
      </c>
      <c r="H46" s="125">
        <f>C46</f>
        <v/>
      </c>
      <c r="I46" s="125">
        <f>C83</f>
        <v/>
      </c>
      <c r="J46" s="125">
        <f>C120</f>
        <v/>
      </c>
      <c r="K46" s="125">
        <f>C194</f>
        <v/>
      </c>
      <c r="L46" s="125">
        <f>C231</f>
        <v/>
      </c>
      <c r="M46" s="125">
        <f>C268</f>
        <v/>
      </c>
      <c r="N46" s="125">
        <f>C305</f>
        <v/>
      </c>
      <c r="O46" s="125">
        <f>C342</f>
        <v/>
      </c>
      <c r="P46" s="125">
        <f>C157</f>
        <v/>
      </c>
    </row>
    <row r="47" ht="15" customHeight="1" s="90">
      <c r="A47" s="96" t="inlineStr">
        <is>
          <t>Hornsby</t>
        </is>
      </c>
      <c r="B47" s="122" t="inlineStr">
        <is>
          <t>2025-06</t>
        </is>
      </c>
      <c r="C47" s="123" t="n">
        <v>0.8204399999999999</v>
      </c>
      <c r="D47" s="124" t="n">
        <v>74972</v>
      </c>
      <c r="E47" s="96" t="inlineStr">
        <is>
          <t>AIHW-1</t>
        </is>
      </c>
      <c r="G47" s="89" t="inlineStr">
        <is>
          <t>2025-06</t>
        </is>
      </c>
      <c r="H47" s="125">
        <f>C47</f>
        <v/>
      </c>
      <c r="I47" s="125">
        <f>C84</f>
        <v/>
      </c>
      <c r="J47" s="125">
        <f>C121</f>
        <v/>
      </c>
      <c r="K47" s="125">
        <f>C195</f>
        <v/>
      </c>
      <c r="L47" s="125">
        <f>C232</f>
        <v/>
      </c>
      <c r="M47" s="125">
        <f>C269</f>
        <v/>
      </c>
      <c r="N47" s="125">
        <f>C306</f>
        <v/>
      </c>
      <c r="O47" s="125">
        <f>C343</f>
        <v/>
      </c>
      <c r="P47" s="125">
        <f>C158</f>
        <v/>
      </c>
    </row>
    <row r="48" ht="15" customHeight="1" s="90">
      <c r="A48" s="96" t="inlineStr">
        <is>
          <t>Hornsby</t>
        </is>
      </c>
      <c r="B48" s="122" t="inlineStr">
        <is>
          <t>2025-07</t>
        </is>
      </c>
      <c r="C48" s="123" t="n">
        <v>0.81002</v>
      </c>
      <c r="D48" s="124" t="n">
        <v>72223</v>
      </c>
      <c r="E48" s="96" t="inlineStr">
        <is>
          <t>AIHW-1</t>
        </is>
      </c>
      <c r="G48" s="89" t="inlineStr">
        <is>
          <t>2025-07</t>
        </is>
      </c>
      <c r="H48" s="125">
        <f>C48</f>
        <v/>
      </c>
      <c r="I48" s="125">
        <f>C85</f>
        <v/>
      </c>
      <c r="J48" s="125">
        <f>C122</f>
        <v/>
      </c>
      <c r="K48" s="125">
        <f>C196</f>
        <v/>
      </c>
      <c r="L48" s="125">
        <f>C233</f>
        <v/>
      </c>
      <c r="M48" s="125">
        <f>C270</f>
        <v/>
      </c>
      <c r="N48" s="125">
        <f>C307</f>
        <v/>
      </c>
      <c r="O48" s="125">
        <f>C344</f>
        <v/>
      </c>
      <c r="P48" s="125">
        <f>C159</f>
        <v/>
      </c>
    </row>
    <row r="49" ht="15" customHeight="1" s="90">
      <c r="A49" s="96" t="inlineStr">
        <is>
          <t>Hornsby</t>
        </is>
      </c>
      <c r="B49" s="122" t="inlineStr">
        <is>
          <t>2025-08</t>
        </is>
      </c>
      <c r="C49" s="123" t="n">
        <v>0.8043400000000001</v>
      </c>
      <c r="D49" s="124" t="n">
        <v>69797</v>
      </c>
      <c r="E49" s="96" t="inlineStr">
        <is>
          <t>AIHW-1</t>
        </is>
      </c>
      <c r="G49" s="89" t="inlineStr">
        <is>
          <t>2025-08</t>
        </is>
      </c>
      <c r="H49" s="125">
        <f>C49</f>
        <v/>
      </c>
      <c r="I49" s="125">
        <f>C86</f>
        <v/>
      </c>
      <c r="J49" s="125">
        <f>C123</f>
        <v/>
      </c>
      <c r="K49" s="125">
        <f>C197</f>
        <v/>
      </c>
      <c r="L49" s="125">
        <f>C234</f>
        <v/>
      </c>
      <c r="M49" s="125">
        <f>C271</f>
        <v/>
      </c>
      <c r="N49" s="125">
        <f>C308</f>
        <v/>
      </c>
      <c r="O49" s="125">
        <f>C345</f>
        <v/>
      </c>
      <c r="P49" s="125">
        <f>C160</f>
        <v/>
      </c>
    </row>
    <row r="50" ht="15" customHeight="1" s="90">
      <c r="A50" s="96" t="inlineStr">
        <is>
          <t>Hornsby</t>
        </is>
      </c>
      <c r="B50" s="122" t="inlineStr">
        <is>
          <t>2025-09</t>
        </is>
      </c>
      <c r="C50" s="123" t="n">
        <v>0.80199</v>
      </c>
      <c r="D50" s="124" t="n">
        <v>70757</v>
      </c>
      <c r="E50" s="96" t="inlineStr">
        <is>
          <t>AIHW-1</t>
        </is>
      </c>
      <c r="G50" s="89" t="inlineStr">
        <is>
          <t>2025-09</t>
        </is>
      </c>
      <c r="H50" s="125">
        <f>C50</f>
        <v/>
      </c>
      <c r="I50" s="125">
        <f>C87</f>
        <v/>
      </c>
      <c r="J50" s="125">
        <f>C124</f>
        <v/>
      </c>
      <c r="K50" s="125">
        <f>C198</f>
        <v/>
      </c>
      <c r="L50" s="125">
        <f>C235</f>
        <v/>
      </c>
      <c r="M50" s="125">
        <f>C272</f>
        <v/>
      </c>
      <c r="N50" s="125">
        <f>C309</f>
        <v/>
      </c>
      <c r="O50" s="125">
        <f>C346</f>
        <v/>
      </c>
      <c r="P50" s="125">
        <f>C161</f>
        <v/>
      </c>
    </row>
    <row r="51" ht="15" customHeight="1" s="90">
      <c r="A51" s="96" t="inlineStr">
        <is>
          <t>Hornsby</t>
        </is>
      </c>
      <c r="B51" s="122" t="inlineStr">
        <is>
          <t>2025-10</t>
        </is>
      </c>
      <c r="C51" s="123" t="n">
        <v>0.80266</v>
      </c>
      <c r="D51" s="124" t="n">
        <v>68179</v>
      </c>
      <c r="E51" s="96" t="inlineStr">
        <is>
          <t>AIHW-1</t>
        </is>
      </c>
      <c r="G51" s="89" t="inlineStr">
        <is>
          <t>2025-10</t>
        </is>
      </c>
      <c r="H51" s="125">
        <f>C51</f>
        <v/>
      </c>
      <c r="I51" s="125">
        <f>C88</f>
        <v/>
      </c>
      <c r="J51" s="125">
        <f>C125</f>
        <v/>
      </c>
      <c r="K51" s="125">
        <f>C199</f>
        <v/>
      </c>
      <c r="L51" s="125">
        <f>C236</f>
        <v/>
      </c>
      <c r="M51" s="125">
        <f>C273</f>
        <v/>
      </c>
      <c r="N51" s="125">
        <f>C310</f>
        <v/>
      </c>
      <c r="O51" s="125">
        <f>C347</f>
        <v/>
      </c>
      <c r="P51" s="125">
        <f>C162</f>
        <v/>
      </c>
    </row>
    <row r="52" ht="15" customHeight="1" s="90">
      <c r="A52" s="96" t="inlineStr">
        <is>
          <t>Hornsby</t>
        </is>
      </c>
      <c r="B52" s="122" t="inlineStr">
        <is>
          <t>2025-11</t>
        </is>
      </c>
      <c r="C52" s="123" t="n">
        <v>0.84133</v>
      </c>
      <c r="D52" s="124" t="n">
        <v>69891</v>
      </c>
      <c r="E52" s="96" t="inlineStr">
        <is>
          <t>AIHW-1</t>
        </is>
      </c>
      <c r="G52" s="89" t="inlineStr">
        <is>
          <t>2025-11</t>
        </is>
      </c>
      <c r="H52" s="125">
        <f>C52</f>
        <v/>
      </c>
      <c r="I52" s="125">
        <f>C89</f>
        <v/>
      </c>
      <c r="J52" s="125">
        <f>C126</f>
        <v/>
      </c>
      <c r="K52" s="125">
        <f>C200</f>
        <v/>
      </c>
      <c r="L52" s="125">
        <f>C237</f>
        <v/>
      </c>
      <c r="M52" s="125">
        <f>C274</f>
        <v/>
      </c>
      <c r="N52" s="125">
        <f>C311</f>
        <v/>
      </c>
      <c r="O52" s="125">
        <f>C348</f>
        <v/>
      </c>
      <c r="P52" s="125">
        <f>C163</f>
        <v/>
      </c>
    </row>
    <row r="53" ht="15" customHeight="1" s="90">
      <c r="A53" s="96" t="inlineStr">
        <is>
          <t>Hornsby</t>
        </is>
      </c>
      <c r="B53" s="122" t="inlineStr">
        <is>
          <t>2025-12</t>
        </is>
      </c>
      <c r="C53" s="123" t="n">
        <v>0.84241</v>
      </c>
      <c r="D53" s="124" t="n">
        <v>64998</v>
      </c>
      <c r="E53" s="96" t="inlineStr">
        <is>
          <t>AIHW-1</t>
        </is>
      </c>
      <c r="G53" s="89" t="inlineStr">
        <is>
          <t>2025-12</t>
        </is>
      </c>
      <c r="H53" s="125">
        <f>C53</f>
        <v/>
      </c>
      <c r="I53" s="125">
        <f>C90</f>
        <v/>
      </c>
      <c r="J53" s="125">
        <f>C127</f>
        <v/>
      </c>
      <c r="K53" s="125">
        <f>C201</f>
        <v/>
      </c>
      <c r="L53" s="125">
        <f>C238</f>
        <v/>
      </c>
      <c r="M53" s="125">
        <f>C275</f>
        <v/>
      </c>
      <c r="N53" s="125">
        <f>C312</f>
        <v/>
      </c>
      <c r="O53" s="125">
        <f>C349</f>
        <v/>
      </c>
      <c r="P53" s="125">
        <f>C164</f>
        <v/>
      </c>
    </row>
    <row r="54" ht="15" customHeight="1" s="90">
      <c r="A54" s="96" t="inlineStr">
        <is>
          <t>Hornsby</t>
        </is>
      </c>
      <c r="B54" s="122" t="inlineStr">
        <is>
          <t>2026-01</t>
        </is>
      </c>
      <c r="C54" s="123" t="n">
        <v>0.84092</v>
      </c>
      <c r="D54" s="124" t="n">
        <v>63575</v>
      </c>
      <c r="E54" s="96" t="inlineStr">
        <is>
          <t>AIHW-1</t>
        </is>
      </c>
      <c r="G54" s="89" t="inlineStr">
        <is>
          <t>2026-01</t>
        </is>
      </c>
      <c r="H54" s="125">
        <f>C54</f>
        <v/>
      </c>
      <c r="I54" s="125">
        <f>C91</f>
        <v/>
      </c>
      <c r="J54" s="125">
        <f>C128</f>
        <v/>
      </c>
      <c r="K54" s="125">
        <f>C202</f>
        <v/>
      </c>
      <c r="L54" s="125">
        <f>C239</f>
        <v/>
      </c>
      <c r="M54" s="125">
        <f>C276</f>
        <v/>
      </c>
      <c r="N54" s="125">
        <f>C313</f>
        <v/>
      </c>
      <c r="O54" s="125">
        <f>C350</f>
        <v/>
      </c>
      <c r="P54" s="125">
        <f>C165</f>
        <v/>
      </c>
    </row>
    <row r="55" ht="15" customHeight="1" s="90">
      <c r="A55" s="96" t="inlineStr">
        <is>
          <t>Hunters Hill</t>
        </is>
      </c>
      <c r="B55" s="122" t="inlineStr">
        <is>
          <t>2023-01</t>
        </is>
      </c>
      <c r="C55" s="123" t="n">
        <v>0.7142500000000001</v>
      </c>
      <c r="D55" s="124" t="n">
        <v>4445</v>
      </c>
      <c r="E55" s="96" t="inlineStr">
        <is>
          <t>AIHW-1</t>
        </is>
      </c>
    </row>
    <row r="56" ht="15" customHeight="1" s="90">
      <c r="A56" s="96" t="inlineStr">
        <is>
          <t>Hunters Hill</t>
        </is>
      </c>
      <c r="B56" s="122" t="inlineStr">
        <is>
          <t>2023-02</t>
        </is>
      </c>
      <c r="C56" s="123" t="n">
        <v>0.7095</v>
      </c>
      <c r="D56" s="124" t="n">
        <v>4823</v>
      </c>
      <c r="E56" s="96" t="inlineStr">
        <is>
          <t>AIHW-1</t>
        </is>
      </c>
    </row>
    <row r="57" ht="15" customHeight="1" s="90">
      <c r="A57" s="96" t="inlineStr">
        <is>
          <t>Hunters Hill</t>
        </is>
      </c>
      <c r="B57" s="122" t="inlineStr">
        <is>
          <t>2023-03</t>
        </is>
      </c>
      <c r="C57" s="123" t="n">
        <v>0.7214</v>
      </c>
      <c r="D57" s="124" t="n">
        <v>6023</v>
      </c>
      <c r="E57" s="96" t="inlineStr">
        <is>
          <t>AIHW-1</t>
        </is>
      </c>
    </row>
    <row r="58" ht="15" customHeight="1" s="90">
      <c r="A58" s="96" t="inlineStr">
        <is>
          <t>Hunters Hill</t>
        </is>
      </c>
      <c r="B58" s="122" t="inlineStr">
        <is>
          <t>2023-04</t>
        </is>
      </c>
      <c r="C58" s="123" t="n">
        <v>0.76308</v>
      </c>
      <c r="D58" s="124" t="n">
        <v>5504</v>
      </c>
      <c r="E58" s="96" t="inlineStr">
        <is>
          <t>AIHW-1</t>
        </is>
      </c>
    </row>
    <row r="59" ht="15" customHeight="1" s="90">
      <c r="A59" s="96" t="inlineStr">
        <is>
          <t>Hunters Hill</t>
        </is>
      </c>
      <c r="B59" s="122" t="inlineStr">
        <is>
          <t>2023-05</t>
        </is>
      </c>
      <c r="C59" s="123" t="n">
        <v>0.73266</v>
      </c>
      <c r="D59" s="124" t="n">
        <v>6371</v>
      </c>
      <c r="E59" s="96" t="inlineStr">
        <is>
          <t>AIHW-1</t>
        </is>
      </c>
    </row>
    <row r="60" ht="15" customHeight="1" s="90">
      <c r="A60" s="96" t="inlineStr">
        <is>
          <t>Hunters Hill</t>
        </is>
      </c>
      <c r="B60" s="122" t="inlineStr">
        <is>
          <t>2023-06</t>
        </is>
      </c>
      <c r="C60" s="123" t="n">
        <v>0.70214</v>
      </c>
      <c r="D60" s="124" t="n">
        <v>5238</v>
      </c>
      <c r="E60" s="96" t="inlineStr">
        <is>
          <t>AIHW-1</t>
        </is>
      </c>
    </row>
    <row r="61" ht="15" customHeight="1" s="90">
      <c r="A61" s="96" t="inlineStr">
        <is>
          <t>Hunters Hill</t>
        </is>
      </c>
      <c r="B61" s="122" t="inlineStr">
        <is>
          <t>2023-07</t>
        </is>
      </c>
      <c r="C61" s="123" t="n">
        <v>0.68688</v>
      </c>
      <c r="D61" s="124" t="n">
        <v>4915</v>
      </c>
      <c r="E61" s="96" t="inlineStr">
        <is>
          <t>AIHW-1</t>
        </is>
      </c>
    </row>
    <row r="62" ht="15" customHeight="1" s="90">
      <c r="A62" s="96" t="inlineStr">
        <is>
          <t>Hunters Hill</t>
        </is>
      </c>
      <c r="B62" s="122" t="inlineStr">
        <is>
          <t>2023-08</t>
        </is>
      </c>
      <c r="C62" s="123" t="n">
        <v>0.67379</v>
      </c>
      <c r="D62" s="124" t="n">
        <v>5187</v>
      </c>
      <c r="E62" s="96" t="inlineStr">
        <is>
          <t>AIHW-1</t>
        </is>
      </c>
    </row>
    <row r="63" ht="15" customHeight="1" s="90">
      <c r="A63" s="96" t="inlineStr">
        <is>
          <t>Hunters Hill</t>
        </is>
      </c>
      <c r="B63" s="122" t="inlineStr">
        <is>
          <t>2023-09</t>
        </is>
      </c>
      <c r="C63" s="123" t="n">
        <v>0.69025</v>
      </c>
      <c r="D63" s="124" t="n">
        <v>4889</v>
      </c>
      <c r="E63" s="96" t="inlineStr">
        <is>
          <t>AIHW-1</t>
        </is>
      </c>
    </row>
    <row r="64" ht="15" customHeight="1" s="90">
      <c r="A64" s="96" t="inlineStr">
        <is>
          <t>Hunters Hill</t>
        </is>
      </c>
      <c r="B64" s="122" t="inlineStr">
        <is>
          <t>2023-10</t>
        </is>
      </c>
      <c r="C64" s="123" t="n">
        <v>0.68335</v>
      </c>
      <c r="D64" s="124" t="n">
        <v>4816</v>
      </c>
      <c r="E64" s="96" t="inlineStr">
        <is>
          <t>AIHW-1</t>
        </is>
      </c>
    </row>
    <row r="65" ht="15" customHeight="1" s="90">
      <c r="A65" s="96" t="inlineStr">
        <is>
          <t>Hunters Hill</t>
        </is>
      </c>
      <c r="B65" s="122" t="inlineStr">
        <is>
          <t>2023-11</t>
        </is>
      </c>
      <c r="C65" s="123" t="n">
        <v>0.6674099999999999</v>
      </c>
      <c r="D65" s="124" t="n">
        <v>4841</v>
      </c>
      <c r="E65" s="96" t="inlineStr">
        <is>
          <t>AIHW-1</t>
        </is>
      </c>
    </row>
    <row r="66" ht="15" customHeight="1" s="90">
      <c r="A66" s="96" t="inlineStr">
        <is>
          <t>Hunters Hill</t>
        </is>
      </c>
      <c r="B66" s="122" t="inlineStr">
        <is>
          <t>2023-12</t>
        </is>
      </c>
      <c r="C66" s="123" t="n">
        <v>0.68615</v>
      </c>
      <c r="D66" s="124" t="n">
        <v>4357</v>
      </c>
      <c r="E66" s="96" t="inlineStr">
        <is>
          <t>AIHW-1</t>
        </is>
      </c>
    </row>
    <row r="67" ht="15" customHeight="1" s="90">
      <c r="A67" s="96" t="inlineStr">
        <is>
          <t>Hunters Hill</t>
        </is>
      </c>
      <c r="B67" s="122" t="inlineStr">
        <is>
          <t>2024-01</t>
        </is>
      </c>
      <c r="C67" s="123" t="n">
        <v>0.67927</v>
      </c>
      <c r="D67" s="124" t="n">
        <v>4667</v>
      </c>
      <c r="E67" s="96" t="inlineStr">
        <is>
          <t>AIHW-1</t>
        </is>
      </c>
    </row>
    <row r="68" ht="15" customHeight="1" s="90">
      <c r="A68" s="96" t="inlineStr">
        <is>
          <t>Hunters Hill</t>
        </is>
      </c>
      <c r="B68" s="122" t="inlineStr">
        <is>
          <t>2024-02</t>
        </is>
      </c>
      <c r="C68" s="123" t="n">
        <v>0.67313</v>
      </c>
      <c r="D68" s="124" t="n">
        <v>4953</v>
      </c>
      <c r="E68" s="96" t="inlineStr">
        <is>
          <t>AIHW-1</t>
        </is>
      </c>
    </row>
    <row r="69" ht="15" customHeight="1" s="90">
      <c r="A69" s="96" t="inlineStr">
        <is>
          <t>Hunters Hill</t>
        </is>
      </c>
      <c r="B69" s="122" t="inlineStr">
        <is>
          <t>2024-03</t>
        </is>
      </c>
      <c r="C69" s="123" t="n">
        <v>0.68289</v>
      </c>
      <c r="D69" s="124" t="n">
        <v>4876</v>
      </c>
      <c r="E69" s="96" t="inlineStr">
        <is>
          <t>AIHW-1</t>
        </is>
      </c>
    </row>
    <row r="70" ht="15" customHeight="1" s="90">
      <c r="A70" s="96" t="inlineStr">
        <is>
          <t>Hunters Hill</t>
        </is>
      </c>
      <c r="B70" s="122" t="inlineStr">
        <is>
          <t>2024-04</t>
        </is>
      </c>
      <c r="C70" s="123" t="n">
        <v>0.70278</v>
      </c>
      <c r="D70" s="124" t="n">
        <v>5555</v>
      </c>
      <c r="E70" s="96" t="inlineStr">
        <is>
          <t>AIHW-1</t>
        </is>
      </c>
    </row>
    <row r="71" ht="15" customHeight="1" s="90">
      <c r="A71" s="96" t="inlineStr">
        <is>
          <t>Hunters Hill</t>
        </is>
      </c>
      <c r="B71" s="122" t="inlineStr">
        <is>
          <t>2024-05</t>
        </is>
      </c>
      <c r="C71" s="123" t="n">
        <v>0.70785</v>
      </c>
      <c r="D71" s="124" t="n">
        <v>6291</v>
      </c>
      <c r="E71" s="96" t="inlineStr">
        <is>
          <t>AIHW-1</t>
        </is>
      </c>
    </row>
    <row r="72" ht="15" customHeight="1" s="90">
      <c r="A72" s="96" t="inlineStr">
        <is>
          <t>Hunters Hill</t>
        </is>
      </c>
      <c r="B72" s="122" t="inlineStr">
        <is>
          <t>2024-06</t>
        </is>
      </c>
      <c r="C72" s="123" t="n">
        <v>0.68394</v>
      </c>
      <c r="D72" s="124" t="n">
        <v>4946</v>
      </c>
      <c r="E72" s="96" t="inlineStr">
        <is>
          <t>AIHW-1</t>
        </is>
      </c>
    </row>
    <row r="73" ht="15" customHeight="1" s="90">
      <c r="A73" s="96" t="inlineStr">
        <is>
          <t>Hunters Hill</t>
        </is>
      </c>
      <c r="B73" s="122" t="inlineStr">
        <is>
          <t>2024-07</t>
        </is>
      </c>
      <c r="C73" s="123" t="n">
        <v>0.69203</v>
      </c>
      <c r="D73" s="124" t="n">
        <v>5322</v>
      </c>
      <c r="E73" s="96" t="inlineStr">
        <is>
          <t>AIHW-1</t>
        </is>
      </c>
    </row>
    <row r="74" ht="15" customHeight="1" s="90">
      <c r="A74" s="96" t="inlineStr">
        <is>
          <t>Hunters Hill</t>
        </is>
      </c>
      <c r="B74" s="122" t="inlineStr">
        <is>
          <t>2024-08</t>
        </is>
      </c>
      <c r="C74" s="123" t="n">
        <v>0.67962</v>
      </c>
      <c r="D74" s="124" t="n">
        <v>5325</v>
      </c>
      <c r="E74" s="96" t="inlineStr">
        <is>
          <t>AIHW-1</t>
        </is>
      </c>
    </row>
    <row r="75" ht="15" customHeight="1" s="90">
      <c r="A75" s="96" t="inlineStr">
        <is>
          <t>Hunters Hill</t>
        </is>
      </c>
      <c r="B75" s="122" t="inlineStr">
        <is>
          <t>2024-09</t>
        </is>
      </c>
      <c r="C75" s="123" t="n">
        <v>0.67765</v>
      </c>
      <c r="D75" s="124" t="n">
        <v>4883</v>
      </c>
      <c r="E75" s="96" t="inlineStr">
        <is>
          <t>AIHW-1</t>
        </is>
      </c>
    </row>
    <row r="76" ht="15" customHeight="1" s="90">
      <c r="A76" s="96" t="inlineStr">
        <is>
          <t>Hunters Hill</t>
        </is>
      </c>
      <c r="B76" s="122" t="inlineStr">
        <is>
          <t>2024-10</t>
        </is>
      </c>
      <c r="C76" s="123" t="n">
        <v>0.67704</v>
      </c>
      <c r="D76" s="124" t="n">
        <v>4797</v>
      </c>
      <c r="E76" s="96" t="inlineStr">
        <is>
          <t>AIHW-1</t>
        </is>
      </c>
    </row>
    <row r="77" ht="15" customHeight="1" s="90">
      <c r="A77" s="96" t="inlineStr">
        <is>
          <t>Hunters Hill</t>
        </is>
      </c>
      <c r="B77" s="122" t="inlineStr">
        <is>
          <t>2024-11</t>
        </is>
      </c>
      <c r="C77" s="123" t="n">
        <v>0.67489</v>
      </c>
      <c r="D77" s="124" t="n">
        <v>4914</v>
      </c>
      <c r="E77" s="96" t="inlineStr">
        <is>
          <t>AIHW-1</t>
        </is>
      </c>
    </row>
    <row r="78" ht="15" customHeight="1" s="90">
      <c r="A78" s="96" t="inlineStr">
        <is>
          <t>Hunters Hill</t>
        </is>
      </c>
      <c r="B78" s="122" t="inlineStr">
        <is>
          <t>2024-12</t>
        </is>
      </c>
      <c r="C78" s="123" t="n">
        <v>0.67819</v>
      </c>
      <c r="D78" s="124" t="n">
        <v>4310</v>
      </c>
      <c r="E78" s="96" t="inlineStr">
        <is>
          <t>AIHW-1</t>
        </is>
      </c>
    </row>
    <row r="79" ht="15" customHeight="1" s="90">
      <c r="A79" s="96" t="inlineStr">
        <is>
          <t>Hunters Hill</t>
        </is>
      </c>
      <c r="B79" s="122" t="inlineStr">
        <is>
          <t>2025-01</t>
        </is>
      </c>
      <c r="C79" s="123" t="n">
        <v>0.67979</v>
      </c>
      <c r="D79" s="124" t="n">
        <v>4562</v>
      </c>
      <c r="E79" s="96" t="inlineStr">
        <is>
          <t>AIHW-1</t>
        </is>
      </c>
    </row>
    <row r="80" ht="15" customHeight="1" s="90">
      <c r="A80" s="96" t="inlineStr">
        <is>
          <t>Hunters Hill</t>
        </is>
      </c>
      <c r="B80" s="122" t="inlineStr">
        <is>
          <t>2025-02</t>
        </is>
      </c>
      <c r="C80" s="123" t="n">
        <v>0.68753</v>
      </c>
      <c r="D80" s="124" t="n">
        <v>4944</v>
      </c>
      <c r="E80" s="96" t="inlineStr">
        <is>
          <t>AIHW-1</t>
        </is>
      </c>
    </row>
    <row r="81" ht="15" customHeight="1" s="90">
      <c r="A81" s="96" t="inlineStr">
        <is>
          <t>Hunters Hill</t>
        </is>
      </c>
      <c r="B81" s="122" t="inlineStr">
        <is>
          <t>2025-03</t>
        </is>
      </c>
      <c r="C81" s="123" t="n">
        <v>0.67955</v>
      </c>
      <c r="D81" s="124" t="n">
        <v>5195</v>
      </c>
      <c r="E81" s="96" t="inlineStr">
        <is>
          <t>AIHW-1</t>
        </is>
      </c>
    </row>
    <row r="82" ht="15" customHeight="1" s="90">
      <c r="A82" s="96" t="inlineStr">
        <is>
          <t>Hunters Hill</t>
        </is>
      </c>
      <c r="B82" s="122" t="inlineStr">
        <is>
          <t>2025-04</t>
        </is>
      </c>
      <c r="C82" s="123" t="n">
        <v>0.72666</v>
      </c>
      <c r="D82" s="124" t="n">
        <v>5403</v>
      </c>
      <c r="E82" s="96" t="inlineStr">
        <is>
          <t>AIHW-1</t>
        </is>
      </c>
    </row>
    <row r="83" ht="15" customHeight="1" s="90">
      <c r="A83" s="96" t="inlineStr">
        <is>
          <t>Hunters Hill</t>
        </is>
      </c>
      <c r="B83" s="122" t="inlineStr">
        <is>
          <t>2025-05</t>
        </is>
      </c>
      <c r="C83" s="123" t="n">
        <v>0.71118</v>
      </c>
      <c r="D83" s="124" t="n">
        <v>6047</v>
      </c>
      <c r="E83" s="96" t="inlineStr">
        <is>
          <t>AIHW-1</t>
        </is>
      </c>
    </row>
    <row r="84" ht="15" customHeight="1" s="90">
      <c r="A84" s="96" t="inlineStr">
        <is>
          <t>Hunters Hill</t>
        </is>
      </c>
      <c r="B84" s="122" t="inlineStr">
        <is>
          <t>2025-06</t>
        </is>
      </c>
      <c r="C84" s="123" t="n">
        <v>0.6907</v>
      </c>
      <c r="D84" s="124" t="n">
        <v>5137</v>
      </c>
      <c r="E84" s="96" t="inlineStr">
        <is>
          <t>AIHW-1</t>
        </is>
      </c>
    </row>
    <row r="85" ht="15" customHeight="1" s="90">
      <c r="A85" s="96" t="inlineStr">
        <is>
          <t>Hunters Hill</t>
        </is>
      </c>
      <c r="B85" s="122" t="inlineStr">
        <is>
          <t>2025-07</t>
        </is>
      </c>
      <c r="C85" s="123" t="n">
        <v>0.68429</v>
      </c>
      <c r="D85" s="124" t="n">
        <v>4911</v>
      </c>
      <c r="E85" s="96" t="inlineStr">
        <is>
          <t>AIHW-1</t>
        </is>
      </c>
    </row>
    <row r="86" ht="15" customHeight="1" s="90">
      <c r="A86" s="96" t="inlineStr">
        <is>
          <t>Hunters Hill</t>
        </is>
      </c>
      <c r="B86" s="122" t="inlineStr">
        <is>
          <t>2025-08</t>
        </is>
      </c>
      <c r="C86" s="123" t="n">
        <v>0.6711</v>
      </c>
      <c r="D86" s="124" t="n">
        <v>4829</v>
      </c>
      <c r="E86" s="96" t="inlineStr">
        <is>
          <t>AIHW-1</t>
        </is>
      </c>
    </row>
    <row r="87" ht="15" customHeight="1" s="90">
      <c r="A87" s="96" t="inlineStr">
        <is>
          <t>Hunters Hill</t>
        </is>
      </c>
      <c r="B87" s="122" t="inlineStr">
        <is>
          <t>2025-09</t>
        </is>
      </c>
      <c r="C87" s="123" t="n">
        <v>0.66346</v>
      </c>
      <c r="D87" s="124" t="n">
        <v>4892</v>
      </c>
      <c r="E87" s="96" t="inlineStr">
        <is>
          <t>AIHW-1</t>
        </is>
      </c>
    </row>
    <row r="88" ht="15" customHeight="1" s="90">
      <c r="A88" s="96" t="inlineStr">
        <is>
          <t>Hunters Hill</t>
        </is>
      </c>
      <c r="B88" s="122" t="inlineStr">
        <is>
          <t>2025-10</t>
        </is>
      </c>
      <c r="C88" s="123" t="n">
        <v>0.67493</v>
      </c>
      <c r="D88" s="124" t="n">
        <v>4855</v>
      </c>
      <c r="E88" s="96" t="inlineStr">
        <is>
          <t>AIHW-1</t>
        </is>
      </c>
    </row>
    <row r="89" ht="15" customHeight="1" s="90">
      <c r="A89" s="96" t="inlineStr">
        <is>
          <t>Hunters Hill</t>
        </is>
      </c>
      <c r="B89" s="122" t="inlineStr">
        <is>
          <t>2025-11</t>
        </is>
      </c>
      <c r="C89" s="123" t="n">
        <v>0.68116</v>
      </c>
      <c r="D89" s="124" t="n">
        <v>4593</v>
      </c>
      <c r="E89" s="96" t="inlineStr">
        <is>
          <t>AIHW-1</t>
        </is>
      </c>
    </row>
    <row r="90" ht="15" customHeight="1" s="90">
      <c r="A90" s="96" t="inlineStr">
        <is>
          <t>Hunters Hill</t>
        </is>
      </c>
      <c r="B90" s="122" t="inlineStr">
        <is>
          <t>2025-12</t>
        </is>
      </c>
      <c r="C90" s="123" t="n">
        <v>0.69279</v>
      </c>
      <c r="D90" s="124" t="n">
        <v>4481</v>
      </c>
      <c r="E90" s="96" t="inlineStr">
        <is>
          <t>AIHW-1</t>
        </is>
      </c>
    </row>
    <row r="91" ht="15" customHeight="1" s="90">
      <c r="A91" s="96" t="inlineStr">
        <is>
          <t>Hunters Hill</t>
        </is>
      </c>
      <c r="B91" s="122" t="inlineStr">
        <is>
          <t>2026-01</t>
        </is>
      </c>
      <c r="C91" s="123" t="n">
        <v>0.68745</v>
      </c>
      <c r="D91" s="124" t="n">
        <v>4218</v>
      </c>
      <c r="E91" s="96" t="inlineStr">
        <is>
          <t>AIHW-1</t>
        </is>
      </c>
    </row>
    <row r="92" ht="15" customHeight="1" s="90">
      <c r="A92" s="96" t="inlineStr">
        <is>
          <t>Ku-ring-gai</t>
        </is>
      </c>
      <c r="B92" s="122" t="inlineStr">
        <is>
          <t>2023-01</t>
        </is>
      </c>
      <c r="C92" s="123" t="n">
        <v>0.71797</v>
      </c>
      <c r="D92" s="124" t="n">
        <v>42037</v>
      </c>
      <c r="E92" s="96" t="inlineStr">
        <is>
          <t>AIHW-1</t>
        </is>
      </c>
    </row>
    <row r="93" ht="15" customHeight="1" s="90">
      <c r="A93" s="96" t="inlineStr">
        <is>
          <t>Ku-ring-gai</t>
        </is>
      </c>
      <c r="B93" s="122" t="inlineStr">
        <is>
          <t>2023-02</t>
        </is>
      </c>
      <c r="C93" s="123" t="n">
        <v>0.72209</v>
      </c>
      <c r="D93" s="124" t="n">
        <v>45495</v>
      </c>
      <c r="E93" s="96" t="inlineStr">
        <is>
          <t>AIHW-1</t>
        </is>
      </c>
    </row>
    <row r="94" ht="15" customHeight="1" s="90">
      <c r="A94" s="96" t="inlineStr">
        <is>
          <t>Ku-ring-gai</t>
        </is>
      </c>
      <c r="B94" s="122" t="inlineStr">
        <is>
          <t>2023-03</t>
        </is>
      </c>
      <c r="C94" s="123" t="n">
        <v>0.7313</v>
      </c>
      <c r="D94" s="124" t="n">
        <v>54188</v>
      </c>
      <c r="E94" s="96" t="inlineStr">
        <is>
          <t>AIHW-1</t>
        </is>
      </c>
    </row>
    <row r="95" ht="15" customHeight="1" s="90">
      <c r="A95" s="96" t="inlineStr">
        <is>
          <t>Ku-ring-gai</t>
        </is>
      </c>
      <c r="B95" s="122" t="inlineStr">
        <is>
          <t>2023-04</t>
        </is>
      </c>
      <c r="C95" s="123" t="n">
        <v>0.75541</v>
      </c>
      <c r="D95" s="124" t="n">
        <v>48583</v>
      </c>
      <c r="E95" s="96" t="inlineStr">
        <is>
          <t>AIHW-1</t>
        </is>
      </c>
    </row>
    <row r="96" ht="15" customHeight="1" s="90">
      <c r="A96" s="96" t="inlineStr">
        <is>
          <t>Ku-ring-gai</t>
        </is>
      </c>
      <c r="B96" s="122" t="inlineStr">
        <is>
          <t>2023-05</t>
        </is>
      </c>
      <c r="C96" s="123" t="n">
        <v>0.74534</v>
      </c>
      <c r="D96" s="124" t="n">
        <v>59422</v>
      </c>
      <c r="E96" s="96" t="inlineStr">
        <is>
          <t>AIHW-1</t>
        </is>
      </c>
    </row>
    <row r="97" ht="15" customHeight="1" s="90">
      <c r="A97" s="96" t="inlineStr">
        <is>
          <t>Ku-ring-gai</t>
        </is>
      </c>
      <c r="B97" s="122" t="inlineStr">
        <is>
          <t>2023-06</t>
        </is>
      </c>
      <c r="C97" s="123" t="n">
        <v>0.7226900000000001</v>
      </c>
      <c r="D97" s="124" t="n">
        <v>48982</v>
      </c>
      <c r="E97" s="96" t="inlineStr">
        <is>
          <t>AIHW-1</t>
        </is>
      </c>
    </row>
    <row r="98" ht="15" customHeight="1" s="90">
      <c r="A98" s="96" t="inlineStr">
        <is>
          <t>Ku-ring-gai</t>
        </is>
      </c>
      <c r="B98" s="122" t="inlineStr">
        <is>
          <t>2023-07</t>
        </is>
      </c>
      <c r="C98" s="123" t="n">
        <v>0.70511</v>
      </c>
      <c r="D98" s="124" t="n">
        <v>45127</v>
      </c>
      <c r="E98" s="96" t="inlineStr">
        <is>
          <t>AIHW-1</t>
        </is>
      </c>
    </row>
    <row r="99" ht="15" customHeight="1" s="90">
      <c r="A99" s="96" t="inlineStr">
        <is>
          <t>Ku-ring-gai</t>
        </is>
      </c>
      <c r="B99" s="122" t="inlineStr">
        <is>
          <t>2023-08</t>
        </is>
      </c>
      <c r="C99" s="123" t="n">
        <v>0.70487</v>
      </c>
      <c r="D99" s="124" t="n">
        <v>50234</v>
      </c>
      <c r="E99" s="96" t="inlineStr">
        <is>
          <t>AIHW-1</t>
        </is>
      </c>
    </row>
    <row r="100" ht="15" customHeight="1" s="90">
      <c r="A100" s="96" t="inlineStr">
        <is>
          <t>Ku-ring-gai</t>
        </is>
      </c>
      <c r="B100" s="122" t="inlineStr">
        <is>
          <t>2023-09</t>
        </is>
      </c>
      <c r="C100" s="123" t="n">
        <v>0.69853</v>
      </c>
      <c r="D100" s="124" t="n">
        <v>44900</v>
      </c>
      <c r="E100" s="96" t="inlineStr">
        <is>
          <t>AIHW-1</t>
        </is>
      </c>
    </row>
    <row r="101" ht="15" customHeight="1" s="90">
      <c r="A101" s="96" t="inlineStr">
        <is>
          <t>Ku-ring-gai</t>
        </is>
      </c>
      <c r="B101" s="122" t="inlineStr">
        <is>
          <t>2023-10</t>
        </is>
      </c>
      <c r="C101" s="123" t="n">
        <v>0.68551</v>
      </c>
      <c r="D101" s="124" t="n">
        <v>44601</v>
      </c>
      <c r="E101" s="96" t="inlineStr">
        <is>
          <t>AIHW-1</t>
        </is>
      </c>
    </row>
    <row r="102" ht="15" customHeight="1" s="90">
      <c r="A102" s="96" t="inlineStr">
        <is>
          <t>Ku-ring-gai</t>
        </is>
      </c>
      <c r="B102" s="122" t="inlineStr">
        <is>
          <t>2023-11</t>
        </is>
      </c>
      <c r="C102" s="123" t="n">
        <v>0.70199</v>
      </c>
      <c r="D102" s="124" t="n">
        <v>48337</v>
      </c>
      <c r="E102" s="96" t="inlineStr">
        <is>
          <t>AIHW-1</t>
        </is>
      </c>
    </row>
    <row r="103" ht="15" customHeight="1" s="90">
      <c r="A103" s="96" t="inlineStr">
        <is>
          <t>Ku-ring-gai</t>
        </is>
      </c>
      <c r="B103" s="122" t="inlineStr">
        <is>
          <t>2023-12</t>
        </is>
      </c>
      <c r="C103" s="123" t="n">
        <v>0.70568</v>
      </c>
      <c r="D103" s="124" t="n">
        <v>40860</v>
      </c>
      <c r="E103" s="96" t="inlineStr">
        <is>
          <t>AIHW-1</t>
        </is>
      </c>
    </row>
    <row r="104" ht="15" customHeight="1" s="90">
      <c r="A104" s="96" t="inlineStr">
        <is>
          <t>Ku-ring-gai</t>
        </is>
      </c>
      <c r="B104" s="122" t="inlineStr">
        <is>
          <t>2024-01</t>
        </is>
      </c>
      <c r="C104" s="123" t="n">
        <v>0.69402</v>
      </c>
      <c r="D104" s="124" t="n">
        <v>43831</v>
      </c>
      <c r="E104" s="96" t="inlineStr">
        <is>
          <t>AIHW-1</t>
        </is>
      </c>
    </row>
    <row r="105" ht="15" customHeight="1" s="90">
      <c r="A105" s="96" t="inlineStr">
        <is>
          <t>Ku-ring-gai</t>
        </is>
      </c>
      <c r="B105" s="122" t="inlineStr">
        <is>
          <t>2024-02</t>
        </is>
      </c>
      <c r="C105" s="123" t="n">
        <v>0.70218</v>
      </c>
      <c r="D105" s="124" t="n">
        <v>45988</v>
      </c>
      <c r="E105" s="96" t="inlineStr">
        <is>
          <t>AIHW-1</t>
        </is>
      </c>
    </row>
    <row r="106" ht="15" customHeight="1" s="90">
      <c r="A106" s="96" t="inlineStr">
        <is>
          <t>Ku-ring-gai</t>
        </is>
      </c>
      <c r="B106" s="122" t="inlineStr">
        <is>
          <t>2024-03</t>
        </is>
      </c>
      <c r="C106" s="123" t="n">
        <v>0.69922</v>
      </c>
      <c r="D106" s="124" t="n">
        <v>46060</v>
      </c>
      <c r="E106" s="96" t="inlineStr">
        <is>
          <t>AIHW-1</t>
        </is>
      </c>
    </row>
    <row r="107" ht="15" customHeight="1" s="90">
      <c r="A107" s="96" t="inlineStr">
        <is>
          <t>Ku-ring-gai</t>
        </is>
      </c>
      <c r="B107" s="122" t="inlineStr">
        <is>
          <t>2024-04</t>
        </is>
      </c>
      <c r="C107" s="123" t="n">
        <v>0.7220299999999999</v>
      </c>
      <c r="D107" s="124" t="n">
        <v>50805</v>
      </c>
      <c r="E107" s="96" t="inlineStr">
        <is>
          <t>AIHW-1</t>
        </is>
      </c>
    </row>
    <row r="108" ht="15" customHeight="1" s="90">
      <c r="A108" s="96" t="inlineStr">
        <is>
          <t>Ku-ring-gai</t>
        </is>
      </c>
      <c r="B108" s="122" t="inlineStr">
        <is>
          <t>2024-05</t>
        </is>
      </c>
      <c r="C108" s="123" t="n">
        <v>0.72493</v>
      </c>
      <c r="D108" s="124" t="n">
        <v>59085</v>
      </c>
      <c r="E108" s="96" t="inlineStr">
        <is>
          <t>AIHW-1</t>
        </is>
      </c>
    </row>
    <row r="109" ht="15" customHeight="1" s="90">
      <c r="A109" s="96" t="inlineStr">
        <is>
          <t>Ku-ring-gai</t>
        </is>
      </c>
      <c r="B109" s="122" t="inlineStr">
        <is>
          <t>2024-06</t>
        </is>
      </c>
      <c r="C109" s="123" t="n">
        <v>0.71505</v>
      </c>
      <c r="D109" s="124" t="n">
        <v>48441</v>
      </c>
      <c r="E109" s="96" t="inlineStr">
        <is>
          <t>AIHW-1</t>
        </is>
      </c>
    </row>
    <row r="110" ht="15" customHeight="1" s="90">
      <c r="A110" s="96" t="inlineStr">
        <is>
          <t>Ku-ring-gai</t>
        </is>
      </c>
      <c r="B110" s="122" t="inlineStr">
        <is>
          <t>2024-07</t>
        </is>
      </c>
      <c r="C110" s="123" t="n">
        <v>0.71305</v>
      </c>
      <c r="D110" s="124" t="n">
        <v>50976</v>
      </c>
      <c r="E110" s="96" t="inlineStr">
        <is>
          <t>AIHW-1</t>
        </is>
      </c>
    </row>
    <row r="111" ht="15" customHeight="1" s="90">
      <c r="A111" s="96" t="inlineStr">
        <is>
          <t>Ku-ring-gai</t>
        </is>
      </c>
      <c r="B111" s="122" t="inlineStr">
        <is>
          <t>2024-08</t>
        </is>
      </c>
      <c r="C111" s="123" t="n">
        <v>0.70685</v>
      </c>
      <c r="D111" s="124" t="n">
        <v>49467</v>
      </c>
      <c r="E111" s="96" t="inlineStr">
        <is>
          <t>AIHW-1</t>
        </is>
      </c>
    </row>
    <row r="112" ht="15" customHeight="1" s="90">
      <c r="A112" s="96" t="inlineStr">
        <is>
          <t>Ku-ring-gai</t>
        </is>
      </c>
      <c r="B112" s="122" t="inlineStr">
        <is>
          <t>2024-09</t>
        </is>
      </c>
      <c r="C112" s="123" t="n">
        <v>0.7045</v>
      </c>
      <c r="D112" s="124" t="n">
        <v>45797</v>
      </c>
      <c r="E112" s="96" t="inlineStr">
        <is>
          <t>AIHW-1</t>
        </is>
      </c>
    </row>
    <row r="113" ht="15" customHeight="1" s="90">
      <c r="A113" s="96" t="inlineStr">
        <is>
          <t>Ku-ring-gai</t>
        </is>
      </c>
      <c r="B113" s="122" t="inlineStr">
        <is>
          <t>2024-10</t>
        </is>
      </c>
      <c r="C113" s="123" t="n">
        <v>0.70035</v>
      </c>
      <c r="D113" s="124" t="n">
        <v>45545</v>
      </c>
      <c r="E113" s="96" t="inlineStr">
        <is>
          <t>AIHW-1</t>
        </is>
      </c>
    </row>
    <row r="114" ht="15" customHeight="1" s="90">
      <c r="A114" s="96" t="inlineStr">
        <is>
          <t>Ku-ring-gai</t>
        </is>
      </c>
      <c r="B114" s="122" t="inlineStr">
        <is>
          <t>2024-11</t>
        </is>
      </c>
      <c r="C114" s="123" t="n">
        <v>0.69718</v>
      </c>
      <c r="D114" s="124" t="n">
        <v>46077</v>
      </c>
      <c r="E114" s="96" t="inlineStr">
        <is>
          <t>AIHW-1</t>
        </is>
      </c>
    </row>
    <row r="115" ht="15" customHeight="1" s="90">
      <c r="A115" s="96" t="inlineStr">
        <is>
          <t>Ku-ring-gai</t>
        </is>
      </c>
      <c r="B115" s="122" t="inlineStr">
        <is>
          <t>2024-12</t>
        </is>
      </c>
      <c r="C115" s="123" t="n">
        <v>0.69836</v>
      </c>
      <c r="D115" s="124" t="n">
        <v>40234</v>
      </c>
      <c r="E115" s="96" t="inlineStr">
        <is>
          <t>AIHW-1</t>
        </is>
      </c>
    </row>
    <row r="116" ht="15" customHeight="1" s="90">
      <c r="A116" s="96" t="inlineStr">
        <is>
          <t>Ku-ring-gai</t>
        </is>
      </c>
      <c r="B116" s="122" t="inlineStr">
        <is>
          <t>2025-01</t>
        </is>
      </c>
      <c r="C116" s="123" t="n">
        <v>0.70267</v>
      </c>
      <c r="D116" s="124" t="n">
        <v>42035</v>
      </c>
      <c r="E116" s="96" t="inlineStr">
        <is>
          <t>AIHW-1</t>
        </is>
      </c>
    </row>
    <row r="117" ht="15" customHeight="1" s="90">
      <c r="A117" s="96" t="inlineStr">
        <is>
          <t>Ku-ring-gai</t>
        </is>
      </c>
      <c r="B117" s="122" t="inlineStr">
        <is>
          <t>2025-02</t>
        </is>
      </c>
      <c r="C117" s="123" t="n">
        <v>0.69878</v>
      </c>
      <c r="D117" s="124" t="n">
        <v>45173</v>
      </c>
      <c r="E117" s="96" t="inlineStr">
        <is>
          <t>AIHW-1</t>
        </is>
      </c>
    </row>
    <row r="118" ht="15" customHeight="1" s="90">
      <c r="A118" s="96" t="inlineStr">
        <is>
          <t>Ku-ring-gai</t>
        </is>
      </c>
      <c r="B118" s="122" t="inlineStr">
        <is>
          <t>2025-03</t>
        </is>
      </c>
      <c r="C118" s="123" t="n">
        <v>0.7092000000000001</v>
      </c>
      <c r="D118" s="124" t="n">
        <v>49410</v>
      </c>
      <c r="E118" s="96" t="inlineStr">
        <is>
          <t>AIHW-1</t>
        </is>
      </c>
    </row>
    <row r="119" ht="15" customHeight="1" s="90">
      <c r="A119" s="96" t="inlineStr">
        <is>
          <t>Ku-ring-gai</t>
        </is>
      </c>
      <c r="B119" s="122" t="inlineStr">
        <is>
          <t>2025-04</t>
        </is>
      </c>
      <c r="C119" s="123" t="n">
        <v>0.73192</v>
      </c>
      <c r="D119" s="124" t="n">
        <v>49731</v>
      </c>
      <c r="E119" s="96" t="inlineStr">
        <is>
          <t>AIHW-1</t>
        </is>
      </c>
    </row>
    <row r="120" ht="15" customHeight="1" s="90">
      <c r="A120" s="96" t="inlineStr">
        <is>
          <t>Ku-ring-gai</t>
        </is>
      </c>
      <c r="B120" s="122" t="inlineStr">
        <is>
          <t>2025-05</t>
        </is>
      </c>
      <c r="C120" s="123" t="n">
        <v>0.72882</v>
      </c>
      <c r="D120" s="124" t="n">
        <v>55479</v>
      </c>
      <c r="E120" s="96" t="inlineStr">
        <is>
          <t>AIHW-1</t>
        </is>
      </c>
    </row>
    <row r="121" ht="15" customHeight="1" s="90">
      <c r="A121" s="96" t="inlineStr">
        <is>
          <t>Ku-ring-gai</t>
        </is>
      </c>
      <c r="B121" s="122" t="inlineStr">
        <is>
          <t>2025-06</t>
        </is>
      </c>
      <c r="C121" s="123" t="n">
        <v>0.71866</v>
      </c>
      <c r="D121" s="124" t="n">
        <v>48842</v>
      </c>
      <c r="E121" s="96" t="inlineStr">
        <is>
          <t>AIHW-1</t>
        </is>
      </c>
    </row>
    <row r="122" ht="15" customHeight="1" s="90">
      <c r="A122" s="96" t="inlineStr">
        <is>
          <t>Ku-ring-gai</t>
        </is>
      </c>
      <c r="B122" s="122" t="inlineStr">
        <is>
          <t>2025-07</t>
        </is>
      </c>
      <c r="C122" s="123" t="n">
        <v>0.70324</v>
      </c>
      <c r="D122" s="124" t="n">
        <v>46312</v>
      </c>
      <c r="E122" s="96" t="inlineStr">
        <is>
          <t>AIHW-1</t>
        </is>
      </c>
    </row>
    <row r="123" ht="15" customHeight="1" s="90">
      <c r="A123" s="96" t="inlineStr">
        <is>
          <t>Ku-ring-gai</t>
        </is>
      </c>
      <c r="B123" s="122" t="inlineStr">
        <is>
          <t>2025-08</t>
        </is>
      </c>
      <c r="C123" s="123" t="n">
        <v>0.69451</v>
      </c>
      <c r="D123" s="124" t="n">
        <v>44954</v>
      </c>
      <c r="E123" s="96" t="inlineStr">
        <is>
          <t>AIHW-1</t>
        </is>
      </c>
    </row>
    <row r="124" ht="15" customHeight="1" s="90">
      <c r="A124" s="96" t="inlineStr">
        <is>
          <t>Ku-ring-gai</t>
        </is>
      </c>
      <c r="B124" s="122" t="inlineStr">
        <is>
          <t>2025-09</t>
        </is>
      </c>
      <c r="C124" s="123" t="n">
        <v>0.69484</v>
      </c>
      <c r="D124" s="124" t="n">
        <v>45824</v>
      </c>
      <c r="E124" s="96" t="inlineStr">
        <is>
          <t>AIHW-1</t>
        </is>
      </c>
    </row>
    <row r="125" ht="15" customHeight="1" s="90">
      <c r="A125" s="96" t="inlineStr">
        <is>
          <t>Ku-ring-gai</t>
        </is>
      </c>
      <c r="B125" s="122" t="inlineStr">
        <is>
          <t>2025-10</t>
        </is>
      </c>
      <c r="C125" s="123" t="n">
        <v>0.69298</v>
      </c>
      <c r="D125" s="124" t="n">
        <v>44147</v>
      </c>
      <c r="E125" s="96" t="inlineStr">
        <is>
          <t>AIHW-1</t>
        </is>
      </c>
    </row>
    <row r="126" ht="15" customHeight="1" s="90">
      <c r="A126" s="96" t="inlineStr">
        <is>
          <t>Ku-ring-gai</t>
        </is>
      </c>
      <c r="B126" s="122" t="inlineStr">
        <is>
          <t>2025-11</t>
        </is>
      </c>
      <c r="C126" s="123" t="n">
        <v>0.71605</v>
      </c>
      <c r="D126" s="124" t="n">
        <v>44834</v>
      </c>
      <c r="E126" s="96" t="inlineStr">
        <is>
          <t>AIHW-1</t>
        </is>
      </c>
    </row>
    <row r="127" ht="15" customHeight="1" s="90">
      <c r="A127" s="96" t="inlineStr">
        <is>
          <t>Ku-ring-gai</t>
        </is>
      </c>
      <c r="B127" s="122" t="inlineStr">
        <is>
          <t>2025-12</t>
        </is>
      </c>
      <c r="C127" s="123" t="n">
        <v>0.71367</v>
      </c>
      <c r="D127" s="124" t="n">
        <v>41330</v>
      </c>
      <c r="E127" s="96" t="inlineStr">
        <is>
          <t>AIHW-1</t>
        </is>
      </c>
    </row>
    <row r="128" ht="15" customHeight="1" s="90">
      <c r="A128" s="96" t="inlineStr">
        <is>
          <t>Ku-ring-gai</t>
        </is>
      </c>
      <c r="B128" s="122" t="inlineStr">
        <is>
          <t>2026-01</t>
        </is>
      </c>
      <c r="C128" s="123" t="n">
        <v>0.7176399999999999</v>
      </c>
      <c r="D128" s="124" t="n">
        <v>40106</v>
      </c>
      <c r="E128" s="96" t="inlineStr">
        <is>
          <t>AIHW-1</t>
        </is>
      </c>
    </row>
    <row r="129" ht="15" customHeight="1" s="90">
      <c r="A129" s="96" t="inlineStr">
        <is>
          <t>Lane Cove</t>
        </is>
      </c>
      <c r="B129" s="122" t="inlineStr">
        <is>
          <t>2023-01</t>
        </is>
      </c>
      <c r="C129" s="123" t="n">
        <v>0.68953</v>
      </c>
      <c r="D129" s="124" t="n">
        <v>10467</v>
      </c>
      <c r="E129" s="96" t="inlineStr">
        <is>
          <t>AIHW-1</t>
        </is>
      </c>
    </row>
    <row r="130" ht="15" customHeight="1" s="90">
      <c r="A130" s="96" t="inlineStr">
        <is>
          <t>Lane Cove</t>
        </is>
      </c>
      <c r="B130" s="122" t="inlineStr">
        <is>
          <t>2023-02</t>
        </is>
      </c>
      <c r="C130" s="123" t="n">
        <v>0.69511</v>
      </c>
      <c r="D130" s="124" t="n">
        <v>11965</v>
      </c>
      <c r="E130" s="96" t="inlineStr">
        <is>
          <t>AIHW-1</t>
        </is>
      </c>
    </row>
    <row r="131" ht="15" customHeight="1" s="90">
      <c r="A131" s="96" t="inlineStr">
        <is>
          <t>Lane Cove</t>
        </is>
      </c>
      <c r="B131" s="122" t="inlineStr">
        <is>
          <t>2023-03</t>
        </is>
      </c>
      <c r="C131" s="123" t="n">
        <v>0.70135</v>
      </c>
      <c r="D131" s="124" t="n">
        <v>14238</v>
      </c>
      <c r="E131" s="96" t="inlineStr">
        <is>
          <t>AIHW-1</t>
        </is>
      </c>
    </row>
    <row r="132" ht="15" customHeight="1" s="90">
      <c r="A132" s="96" t="inlineStr">
        <is>
          <t>Lane Cove</t>
        </is>
      </c>
      <c r="B132" s="122" t="inlineStr">
        <is>
          <t>2023-04</t>
        </is>
      </c>
      <c r="C132" s="123" t="n">
        <v>0.71729</v>
      </c>
      <c r="D132" s="124" t="n">
        <v>12384</v>
      </c>
      <c r="E132" s="96" t="inlineStr">
        <is>
          <t>AIHW-1</t>
        </is>
      </c>
    </row>
    <row r="133" ht="15" customHeight="1" s="90">
      <c r="A133" s="96" t="inlineStr">
        <is>
          <t>Lane Cove</t>
        </is>
      </c>
      <c r="B133" s="122" t="inlineStr">
        <is>
          <t>2023-05</t>
        </is>
      </c>
      <c r="C133" s="123" t="n">
        <v>0.70756</v>
      </c>
      <c r="D133" s="124" t="n">
        <v>15485</v>
      </c>
      <c r="E133" s="96" t="inlineStr">
        <is>
          <t>AIHW-1</t>
        </is>
      </c>
    </row>
    <row r="134" ht="15" customHeight="1" s="90">
      <c r="A134" s="96" t="inlineStr">
        <is>
          <t>Lane Cove</t>
        </is>
      </c>
      <c r="B134" s="122" t="inlineStr">
        <is>
          <t>2023-06</t>
        </is>
      </c>
      <c r="C134" s="123" t="n">
        <v>0.65837</v>
      </c>
      <c r="D134" s="124" t="n">
        <v>12209</v>
      </c>
      <c r="E134" s="96" t="inlineStr">
        <is>
          <t>AIHW-1</t>
        </is>
      </c>
    </row>
    <row r="135" ht="15" customHeight="1" s="90">
      <c r="A135" s="96" t="inlineStr">
        <is>
          <t>Lane Cove</t>
        </is>
      </c>
      <c r="B135" s="122" t="inlineStr">
        <is>
          <t>2023-07</t>
        </is>
      </c>
      <c r="C135" s="123" t="n">
        <v>0.64857</v>
      </c>
      <c r="D135" s="124" t="n">
        <v>11269</v>
      </c>
      <c r="E135" s="96" t="inlineStr">
        <is>
          <t>AIHW-1</t>
        </is>
      </c>
    </row>
    <row r="136" ht="15" customHeight="1" s="90">
      <c r="A136" s="96" t="inlineStr">
        <is>
          <t>Lane Cove</t>
        </is>
      </c>
      <c r="B136" s="122" t="inlineStr">
        <is>
          <t>2023-08</t>
        </is>
      </c>
      <c r="C136" s="123" t="n">
        <v>0.64011</v>
      </c>
      <c r="D136" s="124" t="n">
        <v>11868</v>
      </c>
      <c r="E136" s="96" t="inlineStr">
        <is>
          <t>AIHW-1</t>
        </is>
      </c>
    </row>
    <row r="137" ht="15" customHeight="1" s="90">
      <c r="A137" s="96" t="inlineStr">
        <is>
          <t>Lane Cove</t>
        </is>
      </c>
      <c r="B137" s="122" t="inlineStr">
        <is>
          <t>2023-09</t>
        </is>
      </c>
      <c r="C137" s="123" t="n">
        <v>0.64349</v>
      </c>
      <c r="D137" s="124" t="n">
        <v>10945</v>
      </c>
      <c r="E137" s="96" t="inlineStr">
        <is>
          <t>AIHW-1</t>
        </is>
      </c>
    </row>
    <row r="138" ht="15" customHeight="1" s="90">
      <c r="A138" s="96" t="inlineStr">
        <is>
          <t>Lane Cove</t>
        </is>
      </c>
      <c r="B138" s="122" t="inlineStr">
        <is>
          <t>2023-10</t>
        </is>
      </c>
      <c r="C138" s="123" t="n">
        <v>0.63195</v>
      </c>
      <c r="D138" s="124" t="n">
        <v>10707</v>
      </c>
      <c r="E138" s="96" t="inlineStr">
        <is>
          <t>AIHW-1</t>
        </is>
      </c>
    </row>
    <row r="139" ht="15" customHeight="1" s="90">
      <c r="A139" s="96" t="inlineStr">
        <is>
          <t>Lane Cove</t>
        </is>
      </c>
      <c r="B139" s="122" t="inlineStr">
        <is>
          <t>2023-11</t>
        </is>
      </c>
      <c r="C139" s="123" t="n">
        <v>0.64078</v>
      </c>
      <c r="D139" s="124" t="n">
        <v>11566</v>
      </c>
      <c r="E139" s="96" t="inlineStr">
        <is>
          <t>AIHW-1</t>
        </is>
      </c>
    </row>
    <row r="140" ht="15" customHeight="1" s="90">
      <c r="A140" s="96" t="inlineStr">
        <is>
          <t>Lane Cove</t>
        </is>
      </c>
      <c r="B140" s="122" t="inlineStr">
        <is>
          <t>2023-12</t>
        </is>
      </c>
      <c r="C140" s="123" t="n">
        <v>0.66083</v>
      </c>
      <c r="D140" s="124" t="n">
        <v>10109</v>
      </c>
      <c r="E140" s="96" t="inlineStr">
        <is>
          <t>AIHW-1</t>
        </is>
      </c>
    </row>
    <row r="141" ht="15" customHeight="1" s="90">
      <c r="A141" s="96" t="inlineStr">
        <is>
          <t>Lane Cove</t>
        </is>
      </c>
      <c r="B141" s="122" t="inlineStr">
        <is>
          <t>2024-01</t>
        </is>
      </c>
      <c r="C141" s="123" t="n">
        <v>0.63388</v>
      </c>
      <c r="D141" s="124" t="n">
        <v>10430</v>
      </c>
      <c r="E141" s="96" t="inlineStr">
        <is>
          <t>AIHW-1</t>
        </is>
      </c>
    </row>
    <row r="142" ht="15" customHeight="1" s="90">
      <c r="A142" s="96" t="inlineStr">
        <is>
          <t>Lane Cove</t>
        </is>
      </c>
      <c r="B142" s="122" t="inlineStr">
        <is>
          <t>2024-02</t>
        </is>
      </c>
      <c r="C142" s="123" t="n">
        <v>0.64169</v>
      </c>
      <c r="D142" s="124" t="n">
        <v>11351</v>
      </c>
      <c r="E142" s="96" t="inlineStr">
        <is>
          <t>AIHW-1</t>
        </is>
      </c>
    </row>
    <row r="143" ht="15" customHeight="1" s="90">
      <c r="A143" s="96" t="inlineStr">
        <is>
          <t>Lane Cove</t>
        </is>
      </c>
      <c r="B143" s="122" t="inlineStr">
        <is>
          <t>2024-03</t>
        </is>
      </c>
      <c r="C143" s="123" t="n">
        <v>0.64551</v>
      </c>
      <c r="D143" s="124" t="n">
        <v>11417</v>
      </c>
      <c r="E143" s="96" t="inlineStr">
        <is>
          <t>AIHW-1</t>
        </is>
      </c>
    </row>
    <row r="144" ht="15" customHeight="1" s="90">
      <c r="A144" s="96" t="inlineStr">
        <is>
          <t>Lane Cove</t>
        </is>
      </c>
      <c r="B144" s="122" t="inlineStr">
        <is>
          <t>2024-04</t>
        </is>
      </c>
      <c r="C144" s="123" t="n">
        <v>0.68436</v>
      </c>
      <c r="D144" s="124" t="n">
        <v>13180</v>
      </c>
      <c r="E144" s="96" t="inlineStr">
        <is>
          <t>AIHW-1</t>
        </is>
      </c>
    </row>
    <row r="145" ht="15" customHeight="1" s="90">
      <c r="A145" s="96" t="inlineStr">
        <is>
          <t>Lane Cove</t>
        </is>
      </c>
      <c r="B145" s="122" t="inlineStr">
        <is>
          <t>2024-05</t>
        </is>
      </c>
      <c r="C145" s="123" t="n">
        <v>0.68023</v>
      </c>
      <c r="D145" s="124" t="n">
        <v>14785</v>
      </c>
      <c r="E145" s="96" t="inlineStr">
        <is>
          <t>AIHW-1</t>
        </is>
      </c>
    </row>
    <row r="146" ht="15" customHeight="1" s="90">
      <c r="A146" s="96" t="inlineStr">
        <is>
          <t>Lane Cove</t>
        </is>
      </c>
      <c r="B146" s="122" t="inlineStr">
        <is>
          <t>2024-06</t>
        </is>
      </c>
      <c r="C146" s="123" t="n">
        <v>0.67177</v>
      </c>
      <c r="D146" s="124" t="n">
        <v>12224</v>
      </c>
      <c r="E146" s="96" t="inlineStr">
        <is>
          <t>AIHW-1</t>
        </is>
      </c>
    </row>
    <row r="147" ht="15" customHeight="1" s="90">
      <c r="A147" s="96" t="inlineStr">
        <is>
          <t>Lane Cove</t>
        </is>
      </c>
      <c r="B147" s="122" t="inlineStr">
        <is>
          <t>2024-07</t>
        </is>
      </c>
      <c r="C147" s="123" t="n">
        <v>0.6584</v>
      </c>
      <c r="D147" s="124" t="n">
        <v>12603</v>
      </c>
      <c r="E147" s="96" t="inlineStr">
        <is>
          <t>AIHW-1</t>
        </is>
      </c>
    </row>
    <row r="148" ht="15" customHeight="1" s="90">
      <c r="A148" s="96" t="inlineStr">
        <is>
          <t>Lane Cove</t>
        </is>
      </c>
      <c r="B148" s="122" t="inlineStr">
        <is>
          <t>2024-08</t>
        </is>
      </c>
      <c r="C148" s="123" t="n">
        <v>0.6585299999999999</v>
      </c>
      <c r="D148" s="124" t="n">
        <v>12644</v>
      </c>
      <c r="E148" s="96" t="inlineStr">
        <is>
          <t>AIHW-1</t>
        </is>
      </c>
    </row>
    <row r="149" ht="15" customHeight="1" s="90">
      <c r="A149" s="96" t="inlineStr">
        <is>
          <t>Lane Cove</t>
        </is>
      </c>
      <c r="B149" s="122" t="inlineStr">
        <is>
          <t>2024-09</t>
        </is>
      </c>
      <c r="C149" s="123" t="n">
        <v>0.6476499999999999</v>
      </c>
      <c r="D149" s="124" t="n">
        <v>11274</v>
      </c>
      <c r="E149" s="96" t="inlineStr">
        <is>
          <t>AIHW-1</t>
        </is>
      </c>
    </row>
    <row r="150" ht="15" customHeight="1" s="90">
      <c r="A150" s="96" t="inlineStr">
        <is>
          <t>Lane Cove</t>
        </is>
      </c>
      <c r="B150" s="122" t="inlineStr">
        <is>
          <t>2024-10</t>
        </is>
      </c>
      <c r="C150" s="123" t="n">
        <v>0.64881</v>
      </c>
      <c r="D150" s="124" t="n">
        <v>11647</v>
      </c>
      <c r="E150" s="96" t="inlineStr">
        <is>
          <t>AIHW-1</t>
        </is>
      </c>
    </row>
    <row r="151" ht="15" customHeight="1" s="90">
      <c r="A151" s="96" t="inlineStr">
        <is>
          <t>Lane Cove</t>
        </is>
      </c>
      <c r="B151" s="122" t="inlineStr">
        <is>
          <t>2024-11</t>
        </is>
      </c>
      <c r="C151" s="123" t="n">
        <v>0.65226</v>
      </c>
      <c r="D151" s="124" t="n">
        <v>11855</v>
      </c>
      <c r="E151" s="96" t="inlineStr">
        <is>
          <t>AIHW-1</t>
        </is>
      </c>
    </row>
    <row r="152" ht="15" customHeight="1" s="90">
      <c r="A152" s="96" t="inlineStr">
        <is>
          <t>Lane Cove</t>
        </is>
      </c>
      <c r="B152" s="122" t="inlineStr">
        <is>
          <t>2024-12</t>
        </is>
      </c>
      <c r="C152" s="123" t="n">
        <v>0.65661</v>
      </c>
      <c r="D152" s="124" t="n">
        <v>10533</v>
      </c>
      <c r="E152" s="96" t="inlineStr">
        <is>
          <t>AIHW-1</t>
        </is>
      </c>
    </row>
    <row r="153" ht="15" customHeight="1" s="90">
      <c r="A153" s="96" t="inlineStr">
        <is>
          <t>Lane Cove</t>
        </is>
      </c>
      <c r="B153" s="122" t="inlineStr">
        <is>
          <t>2025-01</t>
        </is>
      </c>
      <c r="C153" s="123" t="n">
        <v>0.64742</v>
      </c>
      <c r="D153" s="124" t="n">
        <v>10692</v>
      </c>
      <c r="E153" s="96" t="inlineStr">
        <is>
          <t>AIHW-1</t>
        </is>
      </c>
    </row>
    <row r="154" ht="15" customHeight="1" s="90">
      <c r="A154" s="96" t="inlineStr">
        <is>
          <t>Lane Cove</t>
        </is>
      </c>
      <c r="B154" s="122" t="inlineStr">
        <is>
          <t>2025-02</t>
        </is>
      </c>
      <c r="C154" s="123" t="n">
        <v>0.66214</v>
      </c>
      <c r="D154" s="124" t="n">
        <v>11767</v>
      </c>
      <c r="E154" s="96" t="inlineStr">
        <is>
          <t>AIHW-1</t>
        </is>
      </c>
    </row>
    <row r="155" ht="15" customHeight="1" s="90">
      <c r="A155" s="96" t="inlineStr">
        <is>
          <t>Lane Cove</t>
        </is>
      </c>
      <c r="B155" s="122" t="inlineStr">
        <is>
          <t>2025-03</t>
        </is>
      </c>
      <c r="C155" s="123" t="n">
        <v>0.66631</v>
      </c>
      <c r="D155" s="124" t="n">
        <v>12851</v>
      </c>
      <c r="E155" s="96" t="inlineStr">
        <is>
          <t>AIHW-1</t>
        </is>
      </c>
    </row>
    <row r="156" ht="15" customHeight="1" s="90">
      <c r="A156" s="96" t="inlineStr">
        <is>
          <t>Lane Cove</t>
        </is>
      </c>
      <c r="B156" s="122" t="inlineStr">
        <is>
          <t>2025-04</t>
        </is>
      </c>
      <c r="C156" s="123" t="n">
        <v>0.70229</v>
      </c>
      <c r="D156" s="124" t="n">
        <v>13325</v>
      </c>
      <c r="E156" s="96" t="inlineStr">
        <is>
          <t>AIHW-1</t>
        </is>
      </c>
    </row>
    <row r="157" ht="15" customHeight="1" s="90">
      <c r="A157" s="96" t="inlineStr">
        <is>
          <t>Lane Cove</t>
        </is>
      </c>
      <c r="B157" s="122" t="inlineStr">
        <is>
          <t>2025-05</t>
        </is>
      </c>
      <c r="C157" s="123" t="n">
        <v>0.70238</v>
      </c>
      <c r="D157" s="124" t="n">
        <v>14850</v>
      </c>
      <c r="E157" s="96" t="inlineStr">
        <is>
          <t>AIHW-1</t>
        </is>
      </c>
    </row>
    <row r="158" ht="15" customHeight="1" s="90">
      <c r="A158" s="96" t="inlineStr">
        <is>
          <t>Lane Cove</t>
        </is>
      </c>
      <c r="B158" s="122" t="inlineStr">
        <is>
          <t>2025-06</t>
        </is>
      </c>
      <c r="C158" s="123" t="n">
        <v>0.6777</v>
      </c>
      <c r="D158" s="124" t="n">
        <v>12541</v>
      </c>
      <c r="E158" s="96" t="inlineStr">
        <is>
          <t>AIHW-1</t>
        </is>
      </c>
    </row>
    <row r="159" ht="15" customHeight="1" s="90">
      <c r="A159" s="96" t="inlineStr">
        <is>
          <t>Lane Cove</t>
        </is>
      </c>
      <c r="B159" s="122" t="inlineStr">
        <is>
          <t>2025-07</t>
        </is>
      </c>
      <c r="C159" s="123" t="n">
        <v>0.65017</v>
      </c>
      <c r="D159" s="124" t="n">
        <v>11627</v>
      </c>
      <c r="E159" s="96" t="inlineStr">
        <is>
          <t>AIHW-1</t>
        </is>
      </c>
    </row>
    <row r="160" ht="15" customHeight="1" s="90">
      <c r="A160" s="96" t="inlineStr">
        <is>
          <t>Lane Cove</t>
        </is>
      </c>
      <c r="B160" s="122" t="inlineStr">
        <is>
          <t>2025-08</t>
        </is>
      </c>
      <c r="C160" s="123" t="n">
        <v>0.65164</v>
      </c>
      <c r="D160" s="124" t="n">
        <v>11614</v>
      </c>
      <c r="E160" s="96" t="inlineStr">
        <is>
          <t>AIHW-1</t>
        </is>
      </c>
    </row>
    <row r="161" ht="15" customHeight="1" s="90">
      <c r="A161" s="96" t="inlineStr">
        <is>
          <t>Lane Cove</t>
        </is>
      </c>
      <c r="B161" s="122" t="inlineStr">
        <is>
          <t>2025-09</t>
        </is>
      </c>
      <c r="C161" s="123" t="n">
        <v>0.64498</v>
      </c>
      <c r="D161" s="124" t="n">
        <v>11628</v>
      </c>
      <c r="E161" s="96" t="inlineStr">
        <is>
          <t>AIHW-1</t>
        </is>
      </c>
    </row>
    <row r="162" ht="15" customHeight="1" s="90">
      <c r="A162" s="96" t="inlineStr">
        <is>
          <t>Lane Cove</t>
        </is>
      </c>
      <c r="B162" s="122" t="inlineStr">
        <is>
          <t>2025-10</t>
        </is>
      </c>
      <c r="C162" s="123" t="n">
        <v>0.64356</v>
      </c>
      <c r="D162" s="124" t="n">
        <v>11290</v>
      </c>
      <c r="E162" s="96" t="inlineStr">
        <is>
          <t>AIHW-1</t>
        </is>
      </c>
    </row>
    <row r="163" ht="15" customHeight="1" s="90">
      <c r="A163" s="96" t="inlineStr">
        <is>
          <t>Lane Cove</t>
        </is>
      </c>
      <c r="B163" s="122" t="inlineStr">
        <is>
          <t>2025-11</t>
        </is>
      </c>
      <c r="C163" s="123" t="n">
        <v>0.66775</v>
      </c>
      <c r="D163" s="124" t="n">
        <v>11072</v>
      </c>
      <c r="E163" s="96" t="inlineStr">
        <is>
          <t>AIHW-1</t>
        </is>
      </c>
    </row>
    <row r="164" ht="15" customHeight="1" s="90">
      <c r="A164" s="96" t="inlineStr">
        <is>
          <t>Lane Cove</t>
        </is>
      </c>
      <c r="B164" s="122" t="inlineStr">
        <is>
          <t>2025-12</t>
        </is>
      </c>
      <c r="C164" s="123" t="n">
        <v>0.67852</v>
      </c>
      <c r="D164" s="124" t="n">
        <v>10645</v>
      </c>
      <c r="E164" s="96" t="inlineStr">
        <is>
          <t>AIHW-1</t>
        </is>
      </c>
    </row>
    <row r="165" ht="15" customHeight="1" s="90">
      <c r="A165" s="96" t="inlineStr">
        <is>
          <t>Lane Cove</t>
        </is>
      </c>
      <c r="B165" s="122" t="inlineStr">
        <is>
          <t>2026-01</t>
        </is>
      </c>
      <c r="C165" s="123" t="n">
        <v>0.67061</v>
      </c>
      <c r="D165" s="124" t="n">
        <v>10341</v>
      </c>
      <c r="E165" s="96" t="inlineStr">
        <is>
          <t>AIHW-1</t>
        </is>
      </c>
    </row>
    <row r="166" ht="15" customHeight="1" s="90">
      <c r="A166" s="96" t="inlineStr">
        <is>
          <t>Mosman</t>
        </is>
      </c>
      <c r="B166" s="122" t="inlineStr">
        <is>
          <t>2023-01</t>
        </is>
      </c>
      <c r="C166" s="123" t="n">
        <v>0.49181</v>
      </c>
      <c r="D166" s="124" t="n">
        <v>5882</v>
      </c>
      <c r="E166" s="96" t="inlineStr">
        <is>
          <t>AIHW-1</t>
        </is>
      </c>
    </row>
    <row r="167" ht="15" customHeight="1" s="90">
      <c r="A167" s="96" t="inlineStr">
        <is>
          <t>Mosman</t>
        </is>
      </c>
      <c r="B167" s="122" t="inlineStr">
        <is>
          <t>2023-02</t>
        </is>
      </c>
      <c r="C167" s="123" t="n">
        <v>0.4991</v>
      </c>
      <c r="D167" s="124" t="n">
        <v>6639</v>
      </c>
      <c r="E167" s="96" t="inlineStr">
        <is>
          <t>AIHW-1</t>
        </is>
      </c>
    </row>
    <row r="168" ht="15" customHeight="1" s="90">
      <c r="A168" s="96" t="inlineStr">
        <is>
          <t>Mosman</t>
        </is>
      </c>
      <c r="B168" s="122" t="inlineStr">
        <is>
          <t>2023-03</t>
        </is>
      </c>
      <c r="C168" s="123" t="n">
        <v>0.51015</v>
      </c>
      <c r="D168" s="124" t="n">
        <v>7893</v>
      </c>
      <c r="E168" s="96" t="inlineStr">
        <is>
          <t>AIHW-1</t>
        </is>
      </c>
    </row>
    <row r="169" ht="15" customHeight="1" s="90">
      <c r="A169" s="96" t="inlineStr">
        <is>
          <t>Mosman</t>
        </is>
      </c>
      <c r="B169" s="122" t="inlineStr">
        <is>
          <t>2023-04</t>
        </is>
      </c>
      <c r="C169" s="123" t="n">
        <v>0.54196</v>
      </c>
      <c r="D169" s="124" t="n">
        <v>7284</v>
      </c>
      <c r="E169" s="96" t="inlineStr">
        <is>
          <t>AIHW-1</t>
        </is>
      </c>
    </row>
    <row r="170" ht="15" customHeight="1" s="90">
      <c r="A170" s="96" t="inlineStr">
        <is>
          <t>Mosman</t>
        </is>
      </c>
      <c r="B170" s="122" t="inlineStr">
        <is>
          <t>2023-05</t>
        </is>
      </c>
      <c r="C170" s="123" t="n">
        <v>0.52689</v>
      </c>
      <c r="D170" s="124" t="n">
        <v>8846</v>
      </c>
      <c r="E170" s="96" t="inlineStr">
        <is>
          <t>AIHW-1</t>
        </is>
      </c>
    </row>
    <row r="171" ht="15" customHeight="1" s="90">
      <c r="A171" s="96" t="inlineStr">
        <is>
          <t>Mosman</t>
        </is>
      </c>
      <c r="B171" s="122" t="inlineStr">
        <is>
          <t>2023-06</t>
        </is>
      </c>
      <c r="C171" s="123" t="n">
        <v>0.51427</v>
      </c>
      <c r="D171" s="124" t="n">
        <v>7261</v>
      </c>
      <c r="E171" s="96" t="inlineStr">
        <is>
          <t>AIHW-1</t>
        </is>
      </c>
    </row>
    <row r="172" ht="15" customHeight="1" s="90">
      <c r="A172" s="96" t="inlineStr">
        <is>
          <t>Mosman</t>
        </is>
      </c>
      <c r="B172" s="122" t="inlineStr">
        <is>
          <t>2023-07</t>
        </is>
      </c>
      <c r="C172" s="123" t="n">
        <v>0.49658</v>
      </c>
      <c r="D172" s="124" t="n">
        <v>6599</v>
      </c>
      <c r="E172" s="96" t="inlineStr">
        <is>
          <t>AIHW-1</t>
        </is>
      </c>
    </row>
    <row r="173" ht="15" customHeight="1" s="90">
      <c r="A173" s="96" t="inlineStr">
        <is>
          <t>Mosman</t>
        </is>
      </c>
      <c r="B173" s="122" t="inlineStr">
        <is>
          <t>2023-08</t>
        </is>
      </c>
      <c r="C173" s="123" t="n">
        <v>0.48439</v>
      </c>
      <c r="D173" s="124" t="n">
        <v>7292</v>
      </c>
      <c r="E173" s="96" t="inlineStr">
        <is>
          <t>AIHW-1</t>
        </is>
      </c>
    </row>
    <row r="174" ht="15" customHeight="1" s="90">
      <c r="A174" s="96" t="inlineStr">
        <is>
          <t>Mosman</t>
        </is>
      </c>
      <c r="B174" s="122" t="inlineStr">
        <is>
          <t>2023-09</t>
        </is>
      </c>
      <c r="C174" s="123" t="n">
        <v>0.49263</v>
      </c>
      <c r="D174" s="124" t="n">
        <v>6653</v>
      </c>
      <c r="E174" s="96" t="inlineStr">
        <is>
          <t>AIHW-1</t>
        </is>
      </c>
    </row>
    <row r="175" ht="15" customHeight="1" s="90">
      <c r="A175" s="96" t="inlineStr">
        <is>
          <t>Mosman</t>
        </is>
      </c>
      <c r="B175" s="122" t="inlineStr">
        <is>
          <t>2023-10</t>
        </is>
      </c>
      <c r="C175" s="123" t="n">
        <v>0.46942</v>
      </c>
      <c r="D175" s="124" t="n">
        <v>6546</v>
      </c>
      <c r="E175" s="96" t="inlineStr">
        <is>
          <t>AIHW-1</t>
        </is>
      </c>
    </row>
    <row r="176" ht="15" customHeight="1" s="90">
      <c r="A176" s="96" t="inlineStr">
        <is>
          <t>Mosman</t>
        </is>
      </c>
      <c r="B176" s="122" t="inlineStr">
        <is>
          <t>2023-11</t>
        </is>
      </c>
      <c r="C176" s="123" t="n">
        <v>0.49478</v>
      </c>
      <c r="D176" s="124" t="n">
        <v>7346</v>
      </c>
      <c r="E176" s="96" t="inlineStr">
        <is>
          <t>AIHW-1</t>
        </is>
      </c>
    </row>
    <row r="177" ht="15" customHeight="1" s="90">
      <c r="A177" s="96" t="inlineStr">
        <is>
          <t>Mosman</t>
        </is>
      </c>
      <c r="B177" s="122" t="inlineStr">
        <is>
          <t>2023-12</t>
        </is>
      </c>
      <c r="C177" s="123" t="n">
        <v>0.49846</v>
      </c>
      <c r="D177" s="124" t="n">
        <v>6329</v>
      </c>
      <c r="E177" s="96" t="inlineStr">
        <is>
          <t>AIHW-1</t>
        </is>
      </c>
    </row>
    <row r="178" ht="15" customHeight="1" s="90">
      <c r="A178" s="96" t="inlineStr">
        <is>
          <t>Mosman</t>
        </is>
      </c>
      <c r="B178" s="122" t="inlineStr">
        <is>
          <t>2024-01</t>
        </is>
      </c>
      <c r="C178" s="123" t="n">
        <v>0.49696</v>
      </c>
      <c r="D178" s="124" t="n">
        <v>6940</v>
      </c>
      <c r="E178" s="96" t="inlineStr">
        <is>
          <t>AIHW-1</t>
        </is>
      </c>
    </row>
    <row r="179" ht="15" customHeight="1" s="90">
      <c r="A179" s="96" t="inlineStr">
        <is>
          <t>Mosman</t>
        </is>
      </c>
      <c r="B179" s="122" t="inlineStr">
        <is>
          <t>2024-02</t>
        </is>
      </c>
      <c r="C179" s="123" t="n">
        <v>0.49287</v>
      </c>
      <c r="D179" s="124" t="n">
        <v>7087</v>
      </c>
      <c r="E179" s="96" t="inlineStr">
        <is>
          <t>AIHW-1</t>
        </is>
      </c>
    </row>
    <row r="180" ht="15" customHeight="1" s="90">
      <c r="A180" s="96" t="inlineStr">
        <is>
          <t>Mosman</t>
        </is>
      </c>
      <c r="B180" s="122" t="inlineStr">
        <is>
          <t>2024-03</t>
        </is>
      </c>
      <c r="C180" s="123" t="n">
        <v>0.49822</v>
      </c>
      <c r="D180" s="124" t="n">
        <v>7143</v>
      </c>
      <c r="E180" s="96" t="inlineStr">
        <is>
          <t>AIHW-1</t>
        </is>
      </c>
    </row>
    <row r="181" ht="15" customHeight="1" s="90">
      <c r="A181" s="96" t="inlineStr">
        <is>
          <t>Mosman</t>
        </is>
      </c>
      <c r="B181" s="122" t="inlineStr">
        <is>
          <t>2024-04</t>
        </is>
      </c>
      <c r="C181" s="123" t="n">
        <v>0.5248699999999999</v>
      </c>
      <c r="D181" s="124" t="n">
        <v>7934</v>
      </c>
      <c r="E181" s="96" t="inlineStr">
        <is>
          <t>AIHW-1</t>
        </is>
      </c>
    </row>
    <row r="182" ht="15" customHeight="1" s="90">
      <c r="A182" s="96" t="inlineStr">
        <is>
          <t>Mosman</t>
        </is>
      </c>
      <c r="B182" s="122" t="inlineStr">
        <is>
          <t>2024-05</t>
        </is>
      </c>
      <c r="C182" s="123" t="n">
        <v>0.5265</v>
      </c>
      <c r="D182" s="124" t="n">
        <v>8901</v>
      </c>
      <c r="E182" s="96" t="inlineStr">
        <is>
          <t>AIHW-1</t>
        </is>
      </c>
    </row>
    <row r="183" ht="15" customHeight="1" s="90">
      <c r="A183" s="96" t="inlineStr">
        <is>
          <t>Mosman</t>
        </is>
      </c>
      <c r="B183" s="122" t="inlineStr">
        <is>
          <t>2024-06</t>
        </is>
      </c>
      <c r="C183" s="123" t="n">
        <v>0.50056</v>
      </c>
      <c r="D183" s="124" t="n">
        <v>7127</v>
      </c>
      <c r="E183" s="96" t="inlineStr">
        <is>
          <t>AIHW-1</t>
        </is>
      </c>
    </row>
    <row r="184" ht="15" customHeight="1" s="90">
      <c r="A184" s="96" t="inlineStr">
        <is>
          <t>Mosman</t>
        </is>
      </c>
      <c r="B184" s="122" t="inlineStr">
        <is>
          <t>2024-07</t>
        </is>
      </c>
      <c r="C184" s="123" t="n">
        <v>0.49716</v>
      </c>
      <c r="D184" s="124" t="n">
        <v>7261</v>
      </c>
      <c r="E184" s="96" t="inlineStr">
        <is>
          <t>AIHW-1</t>
        </is>
      </c>
    </row>
    <row r="185" ht="15" customHeight="1" s="90">
      <c r="A185" s="96" t="inlineStr">
        <is>
          <t>Mosman</t>
        </is>
      </c>
      <c r="B185" s="122" t="inlineStr">
        <is>
          <t>2024-08</t>
        </is>
      </c>
      <c r="C185" s="123" t="n">
        <v>0.49407</v>
      </c>
      <c r="D185" s="124" t="n">
        <v>7296</v>
      </c>
      <c r="E185" s="96" t="inlineStr">
        <is>
          <t>AIHW-1</t>
        </is>
      </c>
    </row>
    <row r="186" ht="15" customHeight="1" s="90">
      <c r="A186" s="96" t="inlineStr">
        <is>
          <t>Mosman</t>
        </is>
      </c>
      <c r="B186" s="122" t="inlineStr">
        <is>
          <t>2024-09</t>
        </is>
      </c>
      <c r="C186" s="123" t="n">
        <v>0.4953</v>
      </c>
      <c r="D186" s="124" t="n">
        <v>6593</v>
      </c>
      <c r="E186" s="96" t="inlineStr">
        <is>
          <t>AIHW-1</t>
        </is>
      </c>
    </row>
    <row r="187" ht="15" customHeight="1" s="90">
      <c r="A187" s="96" t="inlineStr">
        <is>
          <t>Mosman</t>
        </is>
      </c>
      <c r="B187" s="122" t="inlineStr">
        <is>
          <t>2024-10</t>
        </is>
      </c>
      <c r="C187" s="123" t="n">
        <v>0.4878</v>
      </c>
      <c r="D187" s="124" t="n">
        <v>6936</v>
      </c>
      <c r="E187" s="96" t="inlineStr">
        <is>
          <t>AIHW-1</t>
        </is>
      </c>
    </row>
    <row r="188" ht="15" customHeight="1" s="90">
      <c r="A188" s="96" t="inlineStr">
        <is>
          <t>Mosman</t>
        </is>
      </c>
      <c r="B188" s="122" t="inlineStr">
        <is>
          <t>2024-11</t>
        </is>
      </c>
      <c r="C188" s="123" t="n">
        <v>0.48095</v>
      </c>
      <c r="D188" s="124" t="n">
        <v>6841</v>
      </c>
      <c r="E188" s="96" t="inlineStr">
        <is>
          <t>AIHW-1</t>
        </is>
      </c>
    </row>
    <row r="189" ht="15" customHeight="1" s="90">
      <c r="A189" s="96" t="inlineStr">
        <is>
          <t>Mosman</t>
        </is>
      </c>
      <c r="B189" s="122" t="inlineStr">
        <is>
          <t>2024-12</t>
        </is>
      </c>
      <c r="C189" s="123" t="n">
        <v>0.48405</v>
      </c>
      <c r="D189" s="124" t="n">
        <v>6129</v>
      </c>
      <c r="E189" s="96" t="inlineStr">
        <is>
          <t>AIHW-1</t>
        </is>
      </c>
    </row>
    <row r="190" ht="15" customHeight="1" s="90">
      <c r="A190" s="96" t="inlineStr">
        <is>
          <t>Mosman</t>
        </is>
      </c>
      <c r="B190" s="122" t="inlineStr">
        <is>
          <t>2025-01</t>
        </is>
      </c>
      <c r="C190" s="123" t="n">
        <v>0.50396</v>
      </c>
      <c r="D190" s="124" t="n">
        <v>6614</v>
      </c>
      <c r="E190" s="96" t="inlineStr">
        <is>
          <t>AIHW-1</t>
        </is>
      </c>
    </row>
    <row r="191" ht="15" customHeight="1" s="90">
      <c r="A191" s="96" t="inlineStr">
        <is>
          <t>Mosman</t>
        </is>
      </c>
      <c r="B191" s="122" t="inlineStr">
        <is>
          <t>2025-02</t>
        </is>
      </c>
      <c r="C191" s="123" t="n">
        <v>0.51014</v>
      </c>
      <c r="D191" s="124" t="n">
        <v>7021</v>
      </c>
      <c r="E191" s="96" t="inlineStr">
        <is>
          <t>AIHW-1</t>
        </is>
      </c>
    </row>
    <row r="192" ht="15" customHeight="1" s="90">
      <c r="A192" s="96" t="inlineStr">
        <is>
          <t>Mosman</t>
        </is>
      </c>
      <c r="B192" s="122" t="inlineStr">
        <is>
          <t>2025-03</t>
        </is>
      </c>
      <c r="C192" s="123" t="n">
        <v>0.51296</v>
      </c>
      <c r="D192" s="124" t="n">
        <v>7721</v>
      </c>
      <c r="E192" s="96" t="inlineStr">
        <is>
          <t>AIHW-1</t>
        </is>
      </c>
    </row>
    <row r="193" ht="15" customHeight="1" s="90">
      <c r="A193" s="96" t="inlineStr">
        <is>
          <t>Mosman</t>
        </is>
      </c>
      <c r="B193" s="122" t="inlineStr">
        <is>
          <t>2025-04</t>
        </is>
      </c>
      <c r="C193" s="123" t="n">
        <v>0.55632</v>
      </c>
      <c r="D193" s="124" t="n">
        <v>8105</v>
      </c>
      <c r="E193" s="96" t="inlineStr">
        <is>
          <t>AIHW-1</t>
        </is>
      </c>
    </row>
    <row r="194" ht="15" customHeight="1" s="90">
      <c r="A194" s="96" t="inlineStr">
        <is>
          <t>Mosman</t>
        </is>
      </c>
      <c r="B194" s="122" t="inlineStr">
        <is>
          <t>2025-05</t>
        </is>
      </c>
      <c r="C194" s="123" t="n">
        <v>0.54818</v>
      </c>
      <c r="D194" s="124" t="n">
        <v>8539</v>
      </c>
      <c r="E194" s="96" t="inlineStr">
        <is>
          <t>AIHW-1</t>
        </is>
      </c>
    </row>
    <row r="195" ht="15" customHeight="1" s="90">
      <c r="A195" s="96" t="inlineStr">
        <is>
          <t>Mosman</t>
        </is>
      </c>
      <c r="B195" s="122" t="inlineStr">
        <is>
          <t>2025-06</t>
        </is>
      </c>
      <c r="C195" s="123" t="n">
        <v>0.52784</v>
      </c>
      <c r="D195" s="124" t="n">
        <v>7613</v>
      </c>
      <c r="E195" s="96" t="inlineStr">
        <is>
          <t>AIHW-1</t>
        </is>
      </c>
    </row>
    <row r="196" ht="15" customHeight="1" s="90">
      <c r="A196" s="96" t="inlineStr">
        <is>
          <t>Mosman</t>
        </is>
      </c>
      <c r="B196" s="122" t="inlineStr">
        <is>
          <t>2025-07</t>
        </is>
      </c>
      <c r="C196" s="123" t="n">
        <v>0.5054</v>
      </c>
      <c r="D196" s="124" t="n">
        <v>7015</v>
      </c>
      <c r="E196" s="96" t="inlineStr">
        <is>
          <t>AIHW-1</t>
        </is>
      </c>
    </row>
    <row r="197" ht="15" customHeight="1" s="90">
      <c r="A197" s="96" t="inlineStr">
        <is>
          <t>Mosman</t>
        </is>
      </c>
      <c r="B197" s="122" t="inlineStr">
        <is>
          <t>2025-08</t>
        </is>
      </c>
      <c r="C197" s="123" t="n">
        <v>0.50479</v>
      </c>
      <c r="D197" s="124" t="n">
        <v>6903</v>
      </c>
      <c r="E197" s="96" t="inlineStr">
        <is>
          <t>AIHW-1</t>
        </is>
      </c>
    </row>
    <row r="198" ht="15" customHeight="1" s="90">
      <c r="A198" s="96" t="inlineStr">
        <is>
          <t>Mosman</t>
        </is>
      </c>
      <c r="B198" s="122" t="inlineStr">
        <is>
          <t>2025-09</t>
        </is>
      </c>
      <c r="C198" s="123" t="n">
        <v>0.49773</v>
      </c>
      <c r="D198" s="124" t="n">
        <v>6797</v>
      </c>
      <c r="E198" s="96" t="inlineStr">
        <is>
          <t>AIHW-1</t>
        </is>
      </c>
    </row>
    <row r="199" ht="15" customHeight="1" s="90">
      <c r="A199" s="96" t="inlineStr">
        <is>
          <t>Mosman</t>
        </is>
      </c>
      <c r="B199" s="122" t="inlineStr">
        <is>
          <t>2025-10</t>
        </is>
      </c>
      <c r="C199" s="123" t="n">
        <v>0.49234</v>
      </c>
      <c r="D199" s="124" t="n">
        <v>6811</v>
      </c>
      <c r="E199" s="96" t="inlineStr">
        <is>
          <t>AIHW-1</t>
        </is>
      </c>
    </row>
    <row r="200" ht="15" customHeight="1" s="90">
      <c r="A200" s="96" t="inlineStr">
        <is>
          <t>Mosman</t>
        </is>
      </c>
      <c r="B200" s="122" t="inlineStr">
        <is>
          <t>2025-11</t>
        </is>
      </c>
      <c r="C200" s="123" t="n">
        <v>0.50154</v>
      </c>
      <c r="D200" s="124" t="n">
        <v>6669</v>
      </c>
      <c r="E200" s="96" t="inlineStr">
        <is>
          <t>AIHW-1</t>
        </is>
      </c>
    </row>
    <row r="201" ht="15" customHeight="1" s="90">
      <c r="A201" s="96" t="inlineStr">
        <is>
          <t>Mosman</t>
        </is>
      </c>
      <c r="B201" s="122" t="inlineStr">
        <is>
          <t>2025-12</t>
        </is>
      </c>
      <c r="C201" s="123" t="n">
        <v>0.50659</v>
      </c>
      <c r="D201" s="124" t="n">
        <v>6415</v>
      </c>
      <c r="E201" s="96" t="inlineStr">
        <is>
          <t>AIHW-1</t>
        </is>
      </c>
    </row>
    <row r="202" ht="15" customHeight="1" s="90">
      <c r="A202" s="96" t="inlineStr">
        <is>
          <t>Mosman</t>
        </is>
      </c>
      <c r="B202" s="122" t="inlineStr">
        <is>
          <t>2026-01</t>
        </is>
      </c>
      <c r="C202" s="123" t="n">
        <v>0.51315</v>
      </c>
      <c r="D202" s="124" t="n">
        <v>6265</v>
      </c>
      <c r="E202" s="96" t="inlineStr">
        <is>
          <t>AIHW-1</t>
        </is>
      </c>
    </row>
    <row r="203" ht="15" customHeight="1" s="90">
      <c r="A203" s="96" t="inlineStr">
        <is>
          <t>North Sydney</t>
        </is>
      </c>
      <c r="B203" s="122" t="inlineStr">
        <is>
          <t>2023-01</t>
        </is>
      </c>
      <c r="C203" s="123" t="n">
        <v>0.6027400000000001</v>
      </c>
      <c r="D203" s="124" t="n">
        <v>16476</v>
      </c>
      <c r="E203" s="96" t="inlineStr">
        <is>
          <t>AIHW-1</t>
        </is>
      </c>
    </row>
    <row r="204" ht="15" customHeight="1" s="90">
      <c r="A204" s="96" t="inlineStr">
        <is>
          <t>North Sydney</t>
        </is>
      </c>
      <c r="B204" s="122" t="inlineStr">
        <is>
          <t>2023-02</t>
        </is>
      </c>
      <c r="C204" s="123" t="n">
        <v>0.62564</v>
      </c>
      <c r="D204" s="124" t="n">
        <v>18909</v>
      </c>
      <c r="E204" s="96" t="inlineStr">
        <is>
          <t>AIHW-1</t>
        </is>
      </c>
    </row>
    <row r="205" ht="15" customHeight="1" s="90">
      <c r="A205" s="96" t="inlineStr">
        <is>
          <t>North Sydney</t>
        </is>
      </c>
      <c r="B205" s="122" t="inlineStr">
        <is>
          <t>2023-03</t>
        </is>
      </c>
      <c r="C205" s="123" t="n">
        <v>0.6266</v>
      </c>
      <c r="D205" s="124" t="n">
        <v>21778</v>
      </c>
      <c r="E205" s="96" t="inlineStr">
        <is>
          <t>AIHW-1</t>
        </is>
      </c>
    </row>
    <row r="206" ht="15" customHeight="1" s="90">
      <c r="A206" s="96" t="inlineStr">
        <is>
          <t>North Sydney</t>
        </is>
      </c>
      <c r="B206" s="122" t="inlineStr">
        <is>
          <t>2023-04</t>
        </is>
      </c>
      <c r="C206" s="123" t="n">
        <v>0.66209</v>
      </c>
      <c r="D206" s="124" t="n">
        <v>20319</v>
      </c>
      <c r="E206" s="96" t="inlineStr">
        <is>
          <t>AIHW-1</t>
        </is>
      </c>
    </row>
    <row r="207" ht="15" customHeight="1" s="90">
      <c r="A207" s="96" t="inlineStr">
        <is>
          <t>North Sydney</t>
        </is>
      </c>
      <c r="B207" s="122" t="inlineStr">
        <is>
          <t>2023-05</t>
        </is>
      </c>
      <c r="C207" s="123" t="n">
        <v>0.64844</v>
      </c>
      <c r="D207" s="124" t="n">
        <v>24121</v>
      </c>
      <c r="E207" s="96" t="inlineStr">
        <is>
          <t>AIHW-1</t>
        </is>
      </c>
    </row>
    <row r="208" ht="15" customHeight="1" s="90">
      <c r="A208" s="96" t="inlineStr">
        <is>
          <t>North Sydney</t>
        </is>
      </c>
      <c r="B208" s="122" t="inlineStr">
        <is>
          <t>2023-06</t>
        </is>
      </c>
      <c r="C208" s="123" t="n">
        <v>0.63078</v>
      </c>
      <c r="D208" s="124" t="n">
        <v>19762</v>
      </c>
      <c r="E208" s="96" t="inlineStr">
        <is>
          <t>AIHW-1</t>
        </is>
      </c>
    </row>
    <row r="209" ht="15" customHeight="1" s="90">
      <c r="A209" s="96" t="inlineStr">
        <is>
          <t>North Sydney</t>
        </is>
      </c>
      <c r="B209" s="122" t="inlineStr">
        <is>
          <t>2023-07</t>
        </is>
      </c>
      <c r="C209" s="123" t="n">
        <v>0.61246</v>
      </c>
      <c r="D209" s="124" t="n">
        <v>18730</v>
      </c>
      <c r="E209" s="96" t="inlineStr">
        <is>
          <t>AIHW-1</t>
        </is>
      </c>
    </row>
    <row r="210" ht="15" customHeight="1" s="90">
      <c r="A210" s="96" t="inlineStr">
        <is>
          <t>North Sydney</t>
        </is>
      </c>
      <c r="B210" s="122" t="inlineStr">
        <is>
          <t>2023-08</t>
        </is>
      </c>
      <c r="C210" s="123" t="n">
        <v>0.5984699999999999</v>
      </c>
      <c r="D210" s="124" t="n">
        <v>19732</v>
      </c>
      <c r="E210" s="96" t="inlineStr">
        <is>
          <t>AIHW-1</t>
        </is>
      </c>
    </row>
    <row r="211" ht="15" customHeight="1" s="90">
      <c r="A211" s="96" t="inlineStr">
        <is>
          <t>North Sydney</t>
        </is>
      </c>
      <c r="B211" s="122" t="inlineStr">
        <is>
          <t>2023-09</t>
        </is>
      </c>
      <c r="C211" s="123" t="n">
        <v>0.60528</v>
      </c>
      <c r="D211" s="124" t="n">
        <v>18018</v>
      </c>
      <c r="E211" s="96" t="inlineStr">
        <is>
          <t>AIHW-1</t>
        </is>
      </c>
    </row>
    <row r="212" ht="15" customHeight="1" s="90">
      <c r="A212" s="96" t="inlineStr">
        <is>
          <t>North Sydney</t>
        </is>
      </c>
      <c r="B212" s="122" t="inlineStr">
        <is>
          <t>2023-10</t>
        </is>
      </c>
      <c r="C212" s="123" t="n">
        <v>0.58089</v>
      </c>
      <c r="D212" s="124" t="n">
        <v>17461</v>
      </c>
      <c r="E212" s="96" t="inlineStr">
        <is>
          <t>AIHW-1</t>
        </is>
      </c>
    </row>
    <row r="213" ht="15" customHeight="1" s="90">
      <c r="A213" s="96" t="inlineStr">
        <is>
          <t>North Sydney</t>
        </is>
      </c>
      <c r="B213" s="122" t="inlineStr">
        <is>
          <t>2023-11</t>
        </is>
      </c>
      <c r="C213" s="123" t="n">
        <v>0.60081</v>
      </c>
      <c r="D213" s="124" t="n">
        <v>19543</v>
      </c>
      <c r="E213" s="96" t="inlineStr">
        <is>
          <t>AIHW-1</t>
        </is>
      </c>
    </row>
    <row r="214" ht="15" customHeight="1" s="90">
      <c r="A214" s="96" t="inlineStr">
        <is>
          <t>North Sydney</t>
        </is>
      </c>
      <c r="B214" s="122" t="inlineStr">
        <is>
          <t>2023-12</t>
        </is>
      </c>
      <c r="C214" s="123" t="n">
        <v>0.61661</v>
      </c>
      <c r="D214" s="124" t="n">
        <v>17393</v>
      </c>
      <c r="E214" s="96" t="inlineStr">
        <is>
          <t>AIHW-1</t>
        </is>
      </c>
    </row>
    <row r="215" ht="15" customHeight="1" s="90">
      <c r="A215" s="96" t="inlineStr">
        <is>
          <t>North Sydney</t>
        </is>
      </c>
      <c r="B215" s="122" t="inlineStr">
        <is>
          <t>2024-01</t>
        </is>
      </c>
      <c r="C215" s="123" t="n">
        <v>0.6035199999999999</v>
      </c>
      <c r="D215" s="124" t="n">
        <v>18493</v>
      </c>
      <c r="E215" s="96" t="inlineStr">
        <is>
          <t>AIHW-1</t>
        </is>
      </c>
    </row>
    <row r="216" ht="15" customHeight="1" s="90">
      <c r="A216" s="96" t="inlineStr">
        <is>
          <t>North Sydney</t>
        </is>
      </c>
      <c r="B216" s="122" t="inlineStr">
        <is>
          <t>2024-02</t>
        </is>
      </c>
      <c r="C216" s="123" t="n">
        <v>0.60736</v>
      </c>
      <c r="D216" s="124" t="n">
        <v>18862</v>
      </c>
      <c r="E216" s="96" t="inlineStr">
        <is>
          <t>AIHW-1</t>
        </is>
      </c>
    </row>
    <row r="217" ht="15" customHeight="1" s="90">
      <c r="A217" s="96" t="inlineStr">
        <is>
          <t>North Sydney</t>
        </is>
      </c>
      <c r="B217" s="122" t="inlineStr">
        <is>
          <t>2024-03</t>
        </is>
      </c>
      <c r="C217" s="123" t="n">
        <v>0.62051</v>
      </c>
      <c r="D217" s="124" t="n">
        <v>19466</v>
      </c>
      <c r="E217" s="96" t="inlineStr">
        <is>
          <t>AIHW-1</t>
        </is>
      </c>
    </row>
    <row r="218" ht="15" customHeight="1" s="90">
      <c r="A218" s="96" t="inlineStr">
        <is>
          <t>North Sydney</t>
        </is>
      </c>
      <c r="B218" s="122" t="inlineStr">
        <is>
          <t>2024-04</t>
        </is>
      </c>
      <c r="C218" s="123" t="n">
        <v>0.64828</v>
      </c>
      <c r="D218" s="124" t="n">
        <v>21893</v>
      </c>
      <c r="E218" s="96" t="inlineStr">
        <is>
          <t>AIHW-1</t>
        </is>
      </c>
    </row>
    <row r="219" ht="15" customHeight="1" s="90">
      <c r="A219" s="96" t="inlineStr">
        <is>
          <t>North Sydney</t>
        </is>
      </c>
      <c r="B219" s="122" t="inlineStr">
        <is>
          <t>2024-05</t>
        </is>
      </c>
      <c r="C219" s="123" t="n">
        <v>0.63785</v>
      </c>
      <c r="D219" s="124" t="n">
        <v>24009</v>
      </c>
      <c r="E219" s="96" t="inlineStr">
        <is>
          <t>AIHW-1</t>
        </is>
      </c>
    </row>
    <row r="220" ht="15" customHeight="1" s="90">
      <c r="A220" s="96" t="inlineStr">
        <is>
          <t>North Sydney</t>
        </is>
      </c>
      <c r="B220" s="122" t="inlineStr">
        <is>
          <t>2024-06</t>
        </is>
      </c>
      <c r="C220" s="123" t="n">
        <v>0.62041</v>
      </c>
      <c r="D220" s="124" t="n">
        <v>19067</v>
      </c>
      <c r="E220" s="96" t="inlineStr">
        <is>
          <t>AIHW-1</t>
        </is>
      </c>
    </row>
    <row r="221" ht="15" customHeight="1" s="90">
      <c r="A221" s="96" t="inlineStr">
        <is>
          <t>North Sydney</t>
        </is>
      </c>
      <c r="B221" s="122" t="inlineStr">
        <is>
          <t>2024-07</t>
        </is>
      </c>
      <c r="C221" s="123" t="n">
        <v>0.61186</v>
      </c>
      <c r="D221" s="124" t="n">
        <v>20616</v>
      </c>
      <c r="E221" s="96" t="inlineStr">
        <is>
          <t>AIHW-1</t>
        </is>
      </c>
    </row>
    <row r="222" ht="15" customHeight="1" s="90">
      <c r="A222" s="96" t="inlineStr">
        <is>
          <t>North Sydney</t>
        </is>
      </c>
      <c r="B222" s="122" t="inlineStr">
        <is>
          <t>2024-08</t>
        </is>
      </c>
      <c r="C222" s="123" t="n">
        <v>0.60952</v>
      </c>
      <c r="D222" s="124" t="n">
        <v>19585</v>
      </c>
      <c r="E222" s="96" t="inlineStr">
        <is>
          <t>AIHW-1</t>
        </is>
      </c>
    </row>
    <row r="223" ht="15" customHeight="1" s="90">
      <c r="A223" s="96" t="inlineStr">
        <is>
          <t>North Sydney</t>
        </is>
      </c>
      <c r="B223" s="122" t="inlineStr">
        <is>
          <t>2024-09</t>
        </is>
      </c>
      <c r="C223" s="123" t="n">
        <v>0.61131</v>
      </c>
      <c r="D223" s="124" t="n">
        <v>18311</v>
      </c>
      <c r="E223" s="96" t="inlineStr">
        <is>
          <t>AIHW-1</t>
        </is>
      </c>
    </row>
    <row r="224" ht="15" customHeight="1" s="90">
      <c r="A224" s="96" t="inlineStr">
        <is>
          <t>North Sydney</t>
        </is>
      </c>
      <c r="B224" s="122" t="inlineStr">
        <is>
          <t>2024-10</t>
        </is>
      </c>
      <c r="C224" s="123" t="n">
        <v>0.61006</v>
      </c>
      <c r="D224" s="124" t="n">
        <v>19242</v>
      </c>
      <c r="E224" s="96" t="inlineStr">
        <is>
          <t>AIHW-1</t>
        </is>
      </c>
    </row>
    <row r="225" ht="15" customHeight="1" s="90">
      <c r="A225" s="96" t="inlineStr">
        <is>
          <t>North Sydney</t>
        </is>
      </c>
      <c r="B225" s="122" t="inlineStr">
        <is>
          <t>2024-11</t>
        </is>
      </c>
      <c r="C225" s="123" t="n">
        <v>0.60743</v>
      </c>
      <c r="D225" s="124" t="n">
        <v>19282</v>
      </c>
      <c r="E225" s="96" t="inlineStr">
        <is>
          <t>AIHW-1</t>
        </is>
      </c>
    </row>
    <row r="226" ht="15" customHeight="1" s="90">
      <c r="A226" s="96" t="inlineStr">
        <is>
          <t>North Sydney</t>
        </is>
      </c>
      <c r="B226" s="122" t="inlineStr">
        <is>
          <t>2024-12</t>
        </is>
      </c>
      <c r="C226" s="123" t="n">
        <v>0.60539</v>
      </c>
      <c r="D226" s="124" t="n">
        <v>16820</v>
      </c>
      <c r="E226" s="96" t="inlineStr">
        <is>
          <t>AIHW-1</t>
        </is>
      </c>
    </row>
    <row r="227" ht="15" customHeight="1" s="90">
      <c r="A227" s="96" t="inlineStr">
        <is>
          <t>North Sydney</t>
        </is>
      </c>
      <c r="B227" s="122" t="inlineStr">
        <is>
          <t>2025-01</t>
        </is>
      </c>
      <c r="C227" s="123" t="n">
        <v>0.61275</v>
      </c>
      <c r="D227" s="124" t="n">
        <v>18455</v>
      </c>
      <c r="E227" s="96" t="inlineStr">
        <is>
          <t>AIHW-1</t>
        </is>
      </c>
    </row>
    <row r="228" ht="15" customHeight="1" s="90">
      <c r="A228" s="96" t="inlineStr">
        <is>
          <t>North Sydney</t>
        </is>
      </c>
      <c r="B228" s="122" t="inlineStr">
        <is>
          <t>2025-02</t>
        </is>
      </c>
      <c r="C228" s="123" t="n">
        <v>0.62042</v>
      </c>
      <c r="D228" s="124" t="n">
        <v>18984</v>
      </c>
      <c r="E228" s="96" t="inlineStr">
        <is>
          <t>AIHW-1</t>
        </is>
      </c>
    </row>
    <row r="229" ht="15" customHeight="1" s="90">
      <c r="A229" s="96" t="inlineStr">
        <is>
          <t>North Sydney</t>
        </is>
      </c>
      <c r="B229" s="122" t="inlineStr">
        <is>
          <t>2025-03</t>
        </is>
      </c>
      <c r="C229" s="123" t="n">
        <v>0.62485</v>
      </c>
      <c r="D229" s="124" t="n">
        <v>20986</v>
      </c>
      <c r="E229" s="96" t="inlineStr">
        <is>
          <t>AIHW-1</t>
        </is>
      </c>
    </row>
    <row r="230" ht="15" customHeight="1" s="90">
      <c r="A230" s="96" t="inlineStr">
        <is>
          <t>North Sydney</t>
        </is>
      </c>
      <c r="B230" s="122" t="inlineStr">
        <is>
          <t>2025-04</t>
        </is>
      </c>
      <c r="C230" s="123" t="n">
        <v>0.66113</v>
      </c>
      <c r="D230" s="124" t="n">
        <v>21878</v>
      </c>
      <c r="E230" s="96" t="inlineStr">
        <is>
          <t>AIHW-1</t>
        </is>
      </c>
    </row>
    <row r="231" ht="15" customHeight="1" s="90">
      <c r="A231" s="96" t="inlineStr">
        <is>
          <t>North Sydney</t>
        </is>
      </c>
      <c r="B231" s="122" t="inlineStr">
        <is>
          <t>2025-05</t>
        </is>
      </c>
      <c r="C231" s="123" t="n">
        <v>0.65446</v>
      </c>
      <c r="D231" s="124" t="n">
        <v>23586</v>
      </c>
      <c r="E231" s="96" t="inlineStr">
        <is>
          <t>AIHW-1</t>
        </is>
      </c>
    </row>
    <row r="232" ht="15" customHeight="1" s="90">
      <c r="A232" s="96" t="inlineStr">
        <is>
          <t>North Sydney</t>
        </is>
      </c>
      <c r="B232" s="122" t="inlineStr">
        <is>
          <t>2025-06</t>
        </is>
      </c>
      <c r="C232" s="123" t="n">
        <v>0.64307</v>
      </c>
      <c r="D232" s="124" t="n">
        <v>20968</v>
      </c>
      <c r="E232" s="96" t="inlineStr">
        <is>
          <t>AIHW-1</t>
        </is>
      </c>
    </row>
    <row r="233" ht="15" customHeight="1" s="90">
      <c r="A233" s="96" t="inlineStr">
        <is>
          <t>North Sydney</t>
        </is>
      </c>
      <c r="B233" s="122" t="inlineStr">
        <is>
          <t>2025-07</t>
        </is>
      </c>
      <c r="C233" s="123" t="n">
        <v>0.61565</v>
      </c>
      <c r="D233" s="124" t="n">
        <v>19485</v>
      </c>
      <c r="E233" s="96" t="inlineStr">
        <is>
          <t>AIHW-1</t>
        </is>
      </c>
    </row>
    <row r="234" ht="15" customHeight="1" s="90">
      <c r="A234" s="96" t="inlineStr">
        <is>
          <t>North Sydney</t>
        </is>
      </c>
      <c r="B234" s="122" t="inlineStr">
        <is>
          <t>2025-08</t>
        </is>
      </c>
      <c r="C234" s="123" t="n">
        <v>0.61205</v>
      </c>
      <c r="D234" s="124" t="n">
        <v>18653</v>
      </c>
      <c r="E234" s="96" t="inlineStr">
        <is>
          <t>AIHW-1</t>
        </is>
      </c>
    </row>
    <row r="235" ht="15" customHeight="1" s="90">
      <c r="A235" s="96" t="inlineStr">
        <is>
          <t>North Sydney</t>
        </is>
      </c>
      <c r="B235" s="122" t="inlineStr">
        <is>
          <t>2025-09</t>
        </is>
      </c>
      <c r="C235" s="123" t="n">
        <v>0.61048</v>
      </c>
      <c r="D235" s="124" t="n">
        <v>19245</v>
      </c>
      <c r="E235" s="96" t="inlineStr">
        <is>
          <t>AIHW-1</t>
        </is>
      </c>
    </row>
    <row r="236" ht="15" customHeight="1" s="90">
      <c r="A236" s="96" t="inlineStr">
        <is>
          <t>North Sydney</t>
        </is>
      </c>
      <c r="B236" s="122" t="inlineStr">
        <is>
          <t>2025-10</t>
        </is>
      </c>
      <c r="C236" s="123" t="n">
        <v>0.60651</v>
      </c>
      <c r="D236" s="124" t="n">
        <v>18538</v>
      </c>
      <c r="E236" s="96" t="inlineStr">
        <is>
          <t>AIHW-1</t>
        </is>
      </c>
    </row>
    <row r="237" ht="15" customHeight="1" s="90">
      <c r="A237" s="96" t="inlineStr">
        <is>
          <t>North Sydney</t>
        </is>
      </c>
      <c r="B237" s="122" t="inlineStr">
        <is>
          <t>2025-11</t>
        </is>
      </c>
      <c r="C237" s="123" t="n">
        <v>0.6264</v>
      </c>
      <c r="D237" s="124" t="n">
        <v>18591</v>
      </c>
      <c r="E237" s="96" t="inlineStr">
        <is>
          <t>AIHW-1</t>
        </is>
      </c>
    </row>
    <row r="238" ht="15" customHeight="1" s="90">
      <c r="A238" s="96" t="inlineStr">
        <is>
          <t>North Sydney</t>
        </is>
      </c>
      <c r="B238" s="122" t="inlineStr">
        <is>
          <t>2025-12</t>
        </is>
      </c>
      <c r="C238" s="123" t="n">
        <v>0.62957</v>
      </c>
      <c r="D238" s="124" t="n">
        <v>17729</v>
      </c>
      <c r="E238" s="96" t="inlineStr">
        <is>
          <t>AIHW-1</t>
        </is>
      </c>
    </row>
    <row r="239" ht="15" customHeight="1" s="90">
      <c r="A239" s="96" t="inlineStr">
        <is>
          <t>North Sydney</t>
        </is>
      </c>
      <c r="B239" s="122" t="inlineStr">
        <is>
          <t>2026-01</t>
        </is>
      </c>
      <c r="C239" s="123" t="n">
        <v>0.63327</v>
      </c>
      <c r="D239" s="124" t="n">
        <v>17235</v>
      </c>
      <c r="E239" s="96" t="inlineStr">
        <is>
          <t>AIHW-1</t>
        </is>
      </c>
    </row>
    <row r="240" ht="15" customHeight="1" s="90">
      <c r="A240" s="96" t="inlineStr">
        <is>
          <t>Ryde</t>
        </is>
      </c>
      <c r="B240" s="122" t="inlineStr">
        <is>
          <t>2023-01</t>
        </is>
      </c>
      <c r="C240" s="123" t="n">
        <v>0.82935</v>
      </c>
      <c r="D240" s="124" t="n">
        <v>48168</v>
      </c>
      <c r="E240" s="96" t="inlineStr">
        <is>
          <t>AIHW-1</t>
        </is>
      </c>
    </row>
    <row r="241" ht="15" customHeight="1" s="90">
      <c r="A241" s="96" t="inlineStr">
        <is>
          <t>Ryde</t>
        </is>
      </c>
      <c r="B241" s="122" t="inlineStr">
        <is>
          <t>2023-02</t>
        </is>
      </c>
      <c r="C241" s="123" t="n">
        <v>0.83588</v>
      </c>
      <c r="D241" s="124" t="n">
        <v>52186</v>
      </c>
      <c r="E241" s="96" t="inlineStr">
        <is>
          <t>AIHW-1</t>
        </is>
      </c>
    </row>
    <row r="242" ht="15" customHeight="1" s="90">
      <c r="A242" s="96" t="inlineStr">
        <is>
          <t>Ryde</t>
        </is>
      </c>
      <c r="B242" s="122" t="inlineStr">
        <is>
          <t>2023-03</t>
        </is>
      </c>
      <c r="C242" s="123" t="n">
        <v>0.83893</v>
      </c>
      <c r="D242" s="124" t="n">
        <v>60699</v>
      </c>
      <c r="E242" s="96" t="inlineStr">
        <is>
          <t>AIHW-1</t>
        </is>
      </c>
    </row>
    <row r="243" ht="15" customHeight="1" s="90">
      <c r="A243" s="96" t="inlineStr">
        <is>
          <t>Ryde</t>
        </is>
      </c>
      <c r="B243" s="122" t="inlineStr">
        <is>
          <t>2023-04</t>
        </is>
      </c>
      <c r="C243" s="123" t="n">
        <v>0.84272</v>
      </c>
      <c r="D243" s="124" t="n">
        <v>53120</v>
      </c>
      <c r="E243" s="96" t="inlineStr">
        <is>
          <t>AIHW-1</t>
        </is>
      </c>
    </row>
    <row r="244" ht="15" customHeight="1" s="90">
      <c r="A244" s="96" t="inlineStr">
        <is>
          <t>Ryde</t>
        </is>
      </c>
      <c r="B244" s="122" t="inlineStr">
        <is>
          <t>2023-05</t>
        </is>
      </c>
      <c r="C244" s="123" t="n">
        <v>0.8343699999999999</v>
      </c>
      <c r="D244" s="124" t="n">
        <v>64944</v>
      </c>
      <c r="E244" s="96" t="inlineStr">
        <is>
          <t>AIHW-1</t>
        </is>
      </c>
    </row>
    <row r="245" ht="15" customHeight="1" s="90">
      <c r="A245" s="96" t="inlineStr">
        <is>
          <t>Ryde</t>
        </is>
      </c>
      <c r="B245" s="122" t="inlineStr">
        <is>
          <t>2023-06</t>
        </is>
      </c>
      <c r="C245" s="123" t="n">
        <v>0.80375</v>
      </c>
      <c r="D245" s="124" t="n">
        <v>53354</v>
      </c>
      <c r="E245" s="96" t="inlineStr">
        <is>
          <t>AIHW-1</t>
        </is>
      </c>
    </row>
    <row r="246" ht="15" customHeight="1" s="90">
      <c r="A246" s="96" t="inlineStr">
        <is>
          <t>Ryde</t>
        </is>
      </c>
      <c r="B246" s="122" t="inlineStr">
        <is>
          <t>2023-07</t>
        </is>
      </c>
      <c r="C246" s="123" t="n">
        <v>0.78807</v>
      </c>
      <c r="D246" s="124" t="n">
        <v>51339</v>
      </c>
      <c r="E246" s="96" t="inlineStr">
        <is>
          <t>AIHW-1</t>
        </is>
      </c>
    </row>
    <row r="247" ht="15" customHeight="1" s="90">
      <c r="A247" s="96" t="inlineStr">
        <is>
          <t>Ryde</t>
        </is>
      </c>
      <c r="B247" s="122" t="inlineStr">
        <is>
          <t>2023-08</t>
        </is>
      </c>
      <c r="C247" s="123" t="n">
        <v>0.78016</v>
      </c>
      <c r="D247" s="124" t="n">
        <v>54510</v>
      </c>
      <c r="E247" s="96" t="inlineStr">
        <is>
          <t>AIHW-1</t>
        </is>
      </c>
    </row>
    <row r="248" ht="15" customHeight="1" s="90">
      <c r="A248" s="96" t="inlineStr">
        <is>
          <t>Ryde</t>
        </is>
      </c>
      <c r="B248" s="122" t="inlineStr">
        <is>
          <t>2023-09</t>
        </is>
      </c>
      <c r="C248" s="123" t="n">
        <v>0.78422</v>
      </c>
      <c r="D248" s="124" t="n">
        <v>49502</v>
      </c>
      <c r="E248" s="96" t="inlineStr">
        <is>
          <t>AIHW-1</t>
        </is>
      </c>
    </row>
    <row r="249" ht="15" customHeight="1" s="90">
      <c r="A249" s="96" t="inlineStr">
        <is>
          <t>Ryde</t>
        </is>
      </c>
      <c r="B249" s="122" t="inlineStr">
        <is>
          <t>2023-10</t>
        </is>
      </c>
      <c r="C249" s="123" t="n">
        <v>0.77777</v>
      </c>
      <c r="D249" s="124" t="n">
        <v>49186</v>
      </c>
      <c r="E249" s="96" t="inlineStr">
        <is>
          <t>AIHW-1</t>
        </is>
      </c>
    </row>
    <row r="250" ht="15" customHeight="1" s="90">
      <c r="A250" s="96" t="inlineStr">
        <is>
          <t>Ryde</t>
        </is>
      </c>
      <c r="B250" s="122" t="inlineStr">
        <is>
          <t>2023-11</t>
        </is>
      </c>
      <c r="C250" s="123" t="n">
        <v>0.78023</v>
      </c>
      <c r="D250" s="124" t="n">
        <v>51150</v>
      </c>
      <c r="E250" s="96" t="inlineStr">
        <is>
          <t>AIHW-1</t>
        </is>
      </c>
    </row>
    <row r="251" ht="15" customHeight="1" s="90">
      <c r="A251" s="96" t="inlineStr">
        <is>
          <t>Ryde</t>
        </is>
      </c>
      <c r="B251" s="122" t="inlineStr">
        <is>
          <t>2023-12</t>
        </is>
      </c>
      <c r="C251" s="123" t="n">
        <v>0.78215</v>
      </c>
      <c r="D251" s="124" t="n">
        <v>43025</v>
      </c>
      <c r="E251" s="96" t="inlineStr">
        <is>
          <t>AIHW-1</t>
        </is>
      </c>
    </row>
    <row r="252" ht="15" customHeight="1" s="90">
      <c r="A252" s="96" t="inlineStr">
        <is>
          <t>Ryde</t>
        </is>
      </c>
      <c r="B252" s="122" t="inlineStr">
        <is>
          <t>2024-01</t>
        </is>
      </c>
      <c r="C252" s="123" t="n">
        <v>0.7702599999999999</v>
      </c>
      <c r="D252" s="124" t="n">
        <v>47389</v>
      </c>
      <c r="E252" s="96" t="inlineStr">
        <is>
          <t>AIHW-1</t>
        </is>
      </c>
    </row>
    <row r="253" ht="15" customHeight="1" s="90">
      <c r="A253" s="96" t="inlineStr">
        <is>
          <t>Ryde</t>
        </is>
      </c>
      <c r="B253" s="122" t="inlineStr">
        <is>
          <t>2024-02</t>
        </is>
      </c>
      <c r="C253" s="123" t="n">
        <v>0.77661</v>
      </c>
      <c r="D253" s="124" t="n">
        <v>50042</v>
      </c>
      <c r="E253" s="96" t="inlineStr">
        <is>
          <t>AIHW-1</t>
        </is>
      </c>
    </row>
    <row r="254" ht="15" customHeight="1" s="90">
      <c r="A254" s="96" t="inlineStr">
        <is>
          <t>Ryde</t>
        </is>
      </c>
      <c r="B254" s="122" t="inlineStr">
        <is>
          <t>2024-03</t>
        </is>
      </c>
      <c r="C254" s="123" t="n">
        <v>0.78041</v>
      </c>
      <c r="D254" s="124" t="n">
        <v>50042</v>
      </c>
      <c r="E254" s="96" t="inlineStr">
        <is>
          <t>AIHW-1</t>
        </is>
      </c>
    </row>
    <row r="255" ht="15" customHeight="1" s="90">
      <c r="A255" s="96" t="inlineStr">
        <is>
          <t>Ryde</t>
        </is>
      </c>
      <c r="B255" s="122" t="inlineStr">
        <is>
          <t>2024-04</t>
        </is>
      </c>
      <c r="C255" s="123" t="n">
        <v>0.7928500000000001</v>
      </c>
      <c r="D255" s="124" t="n">
        <v>54797</v>
      </c>
      <c r="E255" s="96" t="inlineStr">
        <is>
          <t>AIHW-1</t>
        </is>
      </c>
    </row>
    <row r="256" ht="15" customHeight="1" s="90">
      <c r="A256" s="96" t="inlineStr">
        <is>
          <t>Ryde</t>
        </is>
      </c>
      <c r="B256" s="122" t="inlineStr">
        <is>
          <t>2024-05</t>
        </is>
      </c>
      <c r="C256" s="123" t="n">
        <v>0.79763</v>
      </c>
      <c r="D256" s="124" t="n">
        <v>62302</v>
      </c>
      <c r="E256" s="96" t="inlineStr">
        <is>
          <t>AIHW-1</t>
        </is>
      </c>
    </row>
    <row r="257" ht="15" customHeight="1" s="90">
      <c r="A257" s="96" t="inlineStr">
        <is>
          <t>Ryde</t>
        </is>
      </c>
      <c r="B257" s="122" t="inlineStr">
        <is>
          <t>2024-06</t>
        </is>
      </c>
      <c r="C257" s="123" t="n">
        <v>0.78791</v>
      </c>
      <c r="D257" s="124" t="n">
        <v>52423</v>
      </c>
      <c r="E257" s="96" t="inlineStr">
        <is>
          <t>AIHW-1</t>
        </is>
      </c>
    </row>
    <row r="258" ht="15" customHeight="1" s="90">
      <c r="A258" s="96" t="inlineStr">
        <is>
          <t>Ryde</t>
        </is>
      </c>
      <c r="B258" s="122" t="inlineStr">
        <is>
          <t>2024-07</t>
        </is>
      </c>
      <c r="C258" s="123" t="n">
        <v>0.78002</v>
      </c>
      <c r="D258" s="124" t="n">
        <v>56584</v>
      </c>
      <c r="E258" s="96" t="inlineStr">
        <is>
          <t>AIHW-1</t>
        </is>
      </c>
    </row>
    <row r="259" ht="15" customHeight="1" s="90">
      <c r="A259" s="96" t="inlineStr">
        <is>
          <t>Ryde</t>
        </is>
      </c>
      <c r="B259" s="122" t="inlineStr">
        <is>
          <t>2024-08</t>
        </is>
      </c>
      <c r="C259" s="123" t="n">
        <v>0.78128</v>
      </c>
      <c r="D259" s="124" t="n">
        <v>54871</v>
      </c>
      <c r="E259" s="96" t="inlineStr">
        <is>
          <t>AIHW-1</t>
        </is>
      </c>
    </row>
    <row r="260" ht="15" customHeight="1" s="90">
      <c r="A260" s="96" t="inlineStr">
        <is>
          <t>Ryde</t>
        </is>
      </c>
      <c r="B260" s="122" t="inlineStr">
        <is>
          <t>2024-09</t>
        </is>
      </c>
      <c r="C260" s="123" t="n">
        <v>0.77786</v>
      </c>
      <c r="D260" s="124" t="n">
        <v>50426</v>
      </c>
      <c r="E260" s="96" t="inlineStr">
        <is>
          <t>AIHW-1</t>
        </is>
      </c>
    </row>
    <row r="261" ht="15" customHeight="1" s="90">
      <c r="A261" s="96" t="inlineStr">
        <is>
          <t>Ryde</t>
        </is>
      </c>
      <c r="B261" s="122" t="inlineStr">
        <is>
          <t>2024-10</t>
        </is>
      </c>
      <c r="C261" s="123" t="n">
        <v>0.77876</v>
      </c>
      <c r="D261" s="124" t="n">
        <v>50925</v>
      </c>
      <c r="E261" s="96" t="inlineStr">
        <is>
          <t>AIHW-1</t>
        </is>
      </c>
    </row>
    <row r="262" ht="15" customHeight="1" s="90">
      <c r="A262" s="96" t="inlineStr">
        <is>
          <t>Ryde</t>
        </is>
      </c>
      <c r="B262" s="122" t="inlineStr">
        <is>
          <t>2024-11</t>
        </is>
      </c>
      <c r="C262" s="123" t="n">
        <v>0.77315</v>
      </c>
      <c r="D262" s="124" t="n">
        <v>50372</v>
      </c>
      <c r="E262" s="96" t="inlineStr">
        <is>
          <t>AIHW-1</t>
        </is>
      </c>
    </row>
    <row r="263" ht="15" customHeight="1" s="90">
      <c r="A263" s="96" t="inlineStr">
        <is>
          <t>Ryde</t>
        </is>
      </c>
      <c r="B263" s="122" t="inlineStr">
        <is>
          <t>2024-12</t>
        </is>
      </c>
      <c r="C263" s="123" t="n">
        <v>0.76994</v>
      </c>
      <c r="D263" s="124" t="n">
        <v>43149</v>
      </c>
      <c r="E263" s="96" t="inlineStr">
        <is>
          <t>AIHW-1</t>
        </is>
      </c>
    </row>
    <row r="264" ht="15" customHeight="1" s="90">
      <c r="A264" s="96" t="inlineStr">
        <is>
          <t>Ryde</t>
        </is>
      </c>
      <c r="B264" s="122" t="inlineStr">
        <is>
          <t>2025-01</t>
        </is>
      </c>
      <c r="C264" s="123" t="n">
        <v>0.75996</v>
      </c>
      <c r="D264" s="124" t="n">
        <v>45929</v>
      </c>
      <c r="E264" s="96" t="inlineStr">
        <is>
          <t>AIHW-1</t>
        </is>
      </c>
    </row>
    <row r="265" ht="15" customHeight="1" s="90">
      <c r="A265" s="96" t="inlineStr">
        <is>
          <t>Ryde</t>
        </is>
      </c>
      <c r="B265" s="122" t="inlineStr">
        <is>
          <t>2025-02</t>
        </is>
      </c>
      <c r="C265" s="123" t="n">
        <v>0.77296</v>
      </c>
      <c r="D265" s="124" t="n">
        <v>49365</v>
      </c>
      <c r="E265" s="96" t="inlineStr">
        <is>
          <t>AIHW-1</t>
        </is>
      </c>
    </row>
    <row r="266" ht="15" customHeight="1" s="90">
      <c r="A266" s="96" t="inlineStr">
        <is>
          <t>Ryde</t>
        </is>
      </c>
      <c r="B266" s="122" t="inlineStr">
        <is>
          <t>2025-03</t>
        </is>
      </c>
      <c r="C266" s="123" t="n">
        <v>0.77377</v>
      </c>
      <c r="D266" s="124" t="n">
        <v>53607</v>
      </c>
      <c r="E266" s="96" t="inlineStr">
        <is>
          <t>AIHW-1</t>
        </is>
      </c>
    </row>
    <row r="267" ht="15" customHeight="1" s="90">
      <c r="A267" s="96" t="inlineStr">
        <is>
          <t>Ryde</t>
        </is>
      </c>
      <c r="B267" s="122" t="inlineStr">
        <is>
          <t>2025-04</t>
        </is>
      </c>
      <c r="C267" s="123" t="n">
        <v>0.7991</v>
      </c>
      <c r="D267" s="124" t="n">
        <v>53170</v>
      </c>
      <c r="E267" s="96" t="inlineStr">
        <is>
          <t>AIHW-1</t>
        </is>
      </c>
    </row>
    <row r="268" ht="15" customHeight="1" s="90">
      <c r="A268" s="96" t="inlineStr">
        <is>
          <t>Ryde</t>
        </is>
      </c>
      <c r="B268" s="122" t="inlineStr">
        <is>
          <t>2025-05</t>
        </is>
      </c>
      <c r="C268" s="123" t="n">
        <v>0.79319</v>
      </c>
      <c r="D268" s="124" t="n">
        <v>59796</v>
      </c>
      <c r="E268" s="96" t="inlineStr">
        <is>
          <t>AIHW-1</t>
        </is>
      </c>
    </row>
    <row r="269" ht="15" customHeight="1" s="90">
      <c r="A269" s="96" t="inlineStr">
        <is>
          <t>Ryde</t>
        </is>
      </c>
      <c r="B269" s="122" t="inlineStr">
        <is>
          <t>2025-06</t>
        </is>
      </c>
      <c r="C269" s="123" t="n">
        <v>0.78795</v>
      </c>
      <c r="D269" s="124" t="n">
        <v>52892</v>
      </c>
      <c r="E269" s="96" t="inlineStr">
        <is>
          <t>AIHW-1</t>
        </is>
      </c>
    </row>
    <row r="270" ht="15" customHeight="1" s="90">
      <c r="A270" s="96" t="inlineStr">
        <is>
          <t>Ryde</t>
        </is>
      </c>
      <c r="B270" s="122" t="inlineStr">
        <is>
          <t>2025-07</t>
        </is>
      </c>
      <c r="C270" s="123" t="n">
        <v>0.77808</v>
      </c>
      <c r="D270" s="124" t="n">
        <v>51989</v>
      </c>
      <c r="E270" s="96" t="inlineStr">
        <is>
          <t>AIHW-1</t>
        </is>
      </c>
    </row>
    <row r="271" ht="15" customHeight="1" s="90">
      <c r="A271" s="96" t="inlineStr">
        <is>
          <t>Ryde</t>
        </is>
      </c>
      <c r="B271" s="122" t="inlineStr">
        <is>
          <t>2025-08</t>
        </is>
      </c>
      <c r="C271" s="123" t="n">
        <v>0.76973</v>
      </c>
      <c r="D271" s="124" t="n">
        <v>50400</v>
      </c>
      <c r="E271" s="96" t="inlineStr">
        <is>
          <t>AIHW-1</t>
        </is>
      </c>
    </row>
    <row r="272" ht="15" customHeight="1" s="90">
      <c r="A272" s="96" t="inlineStr">
        <is>
          <t>Ryde</t>
        </is>
      </c>
      <c r="B272" s="122" t="inlineStr">
        <is>
          <t>2025-09</t>
        </is>
      </c>
      <c r="C272" s="123" t="n">
        <v>0.77369</v>
      </c>
      <c r="D272" s="124" t="n">
        <v>51217</v>
      </c>
      <c r="E272" s="96" t="inlineStr">
        <is>
          <t>AIHW-1</t>
        </is>
      </c>
    </row>
    <row r="273" ht="15" customHeight="1" s="90">
      <c r="A273" s="96" t="inlineStr">
        <is>
          <t>Ryde</t>
        </is>
      </c>
      <c r="B273" s="122" t="inlineStr">
        <is>
          <t>2025-10</t>
        </is>
      </c>
      <c r="C273" s="123" t="n">
        <v>0.77476</v>
      </c>
      <c r="D273" s="124" t="n">
        <v>48975</v>
      </c>
      <c r="E273" s="96" t="inlineStr">
        <is>
          <t>AIHW-1</t>
        </is>
      </c>
    </row>
    <row r="274" ht="15" customHeight="1" s="90">
      <c r="A274" s="96" t="inlineStr">
        <is>
          <t>Ryde</t>
        </is>
      </c>
      <c r="B274" s="122" t="inlineStr">
        <is>
          <t>2025-11</t>
        </is>
      </c>
      <c r="C274" s="123" t="n">
        <v>0.80344</v>
      </c>
      <c r="D274" s="124" t="n">
        <v>49397</v>
      </c>
      <c r="E274" s="96" t="inlineStr">
        <is>
          <t>AIHW-1</t>
        </is>
      </c>
    </row>
    <row r="275" ht="15" customHeight="1" s="90">
      <c r="A275" s="96" t="inlineStr">
        <is>
          <t>Ryde</t>
        </is>
      </c>
      <c r="B275" s="122" t="inlineStr">
        <is>
          <t>2025-12</t>
        </is>
      </c>
      <c r="C275" s="123" t="n">
        <v>0.80845</v>
      </c>
      <c r="D275" s="124" t="n">
        <v>46641</v>
      </c>
      <c r="E275" s="96" t="inlineStr">
        <is>
          <t>AIHW-1</t>
        </is>
      </c>
    </row>
    <row r="276" ht="15" customHeight="1" s="90">
      <c r="A276" s="96" t="inlineStr">
        <is>
          <t>Ryde</t>
        </is>
      </c>
      <c r="B276" s="122" t="inlineStr">
        <is>
          <t>2026-01</t>
        </is>
      </c>
      <c r="C276" s="123" t="n">
        <v>0.8027300000000001</v>
      </c>
      <c r="D276" s="124" t="n">
        <v>45158</v>
      </c>
      <c r="E276" s="96" t="inlineStr">
        <is>
          <t>AIHW-1</t>
        </is>
      </c>
    </row>
    <row r="277" ht="15" customHeight="1" s="90">
      <c r="A277" s="96" t="inlineStr">
        <is>
          <t>Willoughby</t>
        </is>
      </c>
      <c r="B277" s="122" t="inlineStr">
        <is>
          <t>2023-01</t>
        </is>
      </c>
      <c r="C277" s="123" t="n">
        <v>0.76662</v>
      </c>
      <c r="D277" s="124" t="n">
        <v>23385</v>
      </c>
      <c r="E277" s="96" t="inlineStr">
        <is>
          <t>AIHW-1</t>
        </is>
      </c>
    </row>
    <row r="278" ht="15" customHeight="1" s="90">
      <c r="A278" s="96" t="inlineStr">
        <is>
          <t>Willoughby</t>
        </is>
      </c>
      <c r="B278" s="122" t="inlineStr">
        <is>
          <t>2023-02</t>
        </is>
      </c>
      <c r="C278" s="123" t="n">
        <v>0.76067</v>
      </c>
      <c r="D278" s="124" t="n">
        <v>24942</v>
      </c>
      <c r="E278" s="96" t="inlineStr">
        <is>
          <t>AIHW-1</t>
        </is>
      </c>
    </row>
    <row r="279" ht="15" customHeight="1" s="90">
      <c r="A279" s="96" t="inlineStr">
        <is>
          <t>Willoughby</t>
        </is>
      </c>
      <c r="B279" s="122" t="inlineStr">
        <is>
          <t>2023-03</t>
        </is>
      </c>
      <c r="C279" s="123" t="n">
        <v>0.76268</v>
      </c>
      <c r="D279" s="124" t="n">
        <v>29701</v>
      </c>
      <c r="E279" s="96" t="inlineStr">
        <is>
          <t>AIHW-1</t>
        </is>
      </c>
    </row>
    <row r="280" ht="15" customHeight="1" s="90">
      <c r="A280" s="96" t="inlineStr">
        <is>
          <t>Willoughby</t>
        </is>
      </c>
      <c r="B280" s="122" t="inlineStr">
        <is>
          <t>2023-04</t>
        </is>
      </c>
      <c r="C280" s="123" t="n">
        <v>0.78794</v>
      </c>
      <c r="D280" s="124" t="n">
        <v>26435</v>
      </c>
      <c r="E280" s="96" t="inlineStr">
        <is>
          <t>AIHW-1</t>
        </is>
      </c>
    </row>
    <row r="281" ht="15" customHeight="1" s="90">
      <c r="A281" s="96" t="inlineStr">
        <is>
          <t>Willoughby</t>
        </is>
      </c>
      <c r="B281" s="122" t="inlineStr">
        <is>
          <t>2023-05</t>
        </is>
      </c>
      <c r="C281" s="123" t="n">
        <v>0.7744</v>
      </c>
      <c r="D281" s="124" t="n">
        <v>32222</v>
      </c>
      <c r="E281" s="96" t="inlineStr">
        <is>
          <t>AIHW-1</t>
        </is>
      </c>
    </row>
    <row r="282" ht="15" customHeight="1" s="90">
      <c r="A282" s="96" t="inlineStr">
        <is>
          <t>Willoughby</t>
        </is>
      </c>
      <c r="B282" s="122" t="inlineStr">
        <is>
          <t>2023-06</t>
        </is>
      </c>
      <c r="C282" s="123" t="n">
        <v>0.76017</v>
      </c>
      <c r="D282" s="124" t="n">
        <v>27042</v>
      </c>
      <c r="E282" s="96" t="inlineStr">
        <is>
          <t>AIHW-1</t>
        </is>
      </c>
    </row>
    <row r="283" ht="15" customHeight="1" s="90">
      <c r="A283" s="96" t="inlineStr">
        <is>
          <t>Willoughby</t>
        </is>
      </c>
      <c r="B283" s="122" t="inlineStr">
        <is>
          <t>2023-07</t>
        </is>
      </c>
      <c r="C283" s="123" t="n">
        <v>0.73883</v>
      </c>
      <c r="D283" s="124" t="n">
        <v>24994</v>
      </c>
      <c r="E283" s="96" t="inlineStr">
        <is>
          <t>AIHW-1</t>
        </is>
      </c>
    </row>
    <row r="284" ht="15" customHeight="1" s="90">
      <c r="A284" s="96" t="inlineStr">
        <is>
          <t>Willoughby</t>
        </is>
      </c>
      <c r="B284" s="122" t="inlineStr">
        <is>
          <t>2023-08</t>
        </is>
      </c>
      <c r="C284" s="123" t="n">
        <v>0.73697</v>
      </c>
      <c r="D284" s="124" t="n">
        <v>27131</v>
      </c>
      <c r="E284" s="96" t="inlineStr">
        <is>
          <t>AIHW-1</t>
        </is>
      </c>
    </row>
    <row r="285" ht="15" customHeight="1" s="90">
      <c r="A285" s="96" t="inlineStr">
        <is>
          <t>Willoughby</t>
        </is>
      </c>
      <c r="B285" s="122" t="inlineStr">
        <is>
          <t>2023-09</t>
        </is>
      </c>
      <c r="C285" s="123" t="n">
        <v>0.7374000000000001</v>
      </c>
      <c r="D285" s="124" t="n">
        <v>24502</v>
      </c>
      <c r="E285" s="96" t="inlineStr">
        <is>
          <t>AIHW-1</t>
        </is>
      </c>
    </row>
    <row r="286" ht="15" customHeight="1" s="90">
      <c r="A286" s="96" t="inlineStr">
        <is>
          <t>Willoughby</t>
        </is>
      </c>
      <c r="B286" s="122" t="inlineStr">
        <is>
          <t>2023-10</t>
        </is>
      </c>
      <c r="C286" s="123" t="n">
        <v>0.72421</v>
      </c>
      <c r="D286" s="124" t="n">
        <v>23870</v>
      </c>
      <c r="E286" s="96" t="inlineStr">
        <is>
          <t>AIHW-1</t>
        </is>
      </c>
    </row>
    <row r="287" ht="15" customHeight="1" s="90">
      <c r="A287" s="96" t="inlineStr">
        <is>
          <t>Willoughby</t>
        </is>
      </c>
      <c r="B287" s="122" t="inlineStr">
        <is>
          <t>2023-11</t>
        </is>
      </c>
      <c r="C287" s="123" t="n">
        <v>0.73591</v>
      </c>
      <c r="D287" s="124" t="n">
        <v>25849</v>
      </c>
      <c r="E287" s="96" t="inlineStr">
        <is>
          <t>AIHW-1</t>
        </is>
      </c>
    </row>
    <row r="288" ht="15" customHeight="1" s="90">
      <c r="A288" s="96" t="inlineStr">
        <is>
          <t>Willoughby</t>
        </is>
      </c>
      <c r="B288" s="122" t="inlineStr">
        <is>
          <t>2023-12</t>
        </is>
      </c>
      <c r="C288" s="123" t="n">
        <v>0.74199</v>
      </c>
      <c r="D288" s="124" t="n">
        <v>22204</v>
      </c>
      <c r="E288" s="96" t="inlineStr">
        <is>
          <t>AIHW-1</t>
        </is>
      </c>
    </row>
    <row r="289" ht="15" customHeight="1" s="90">
      <c r="A289" s="96" t="inlineStr">
        <is>
          <t>Willoughby</t>
        </is>
      </c>
      <c r="B289" s="122" t="inlineStr">
        <is>
          <t>2024-01</t>
        </is>
      </c>
      <c r="C289" s="123" t="n">
        <v>0.73144</v>
      </c>
      <c r="D289" s="124" t="n">
        <v>24240</v>
      </c>
      <c r="E289" s="96" t="inlineStr">
        <is>
          <t>AIHW-1</t>
        </is>
      </c>
    </row>
    <row r="290" ht="15" customHeight="1" s="90">
      <c r="A290" s="96" t="inlineStr">
        <is>
          <t>Willoughby</t>
        </is>
      </c>
      <c r="B290" s="122" t="inlineStr">
        <is>
          <t>2024-02</t>
        </is>
      </c>
      <c r="C290" s="123" t="n">
        <v>0.73233</v>
      </c>
      <c r="D290" s="124" t="n">
        <v>24912</v>
      </c>
      <c r="E290" s="96" t="inlineStr">
        <is>
          <t>AIHW-1</t>
        </is>
      </c>
    </row>
    <row r="291" ht="15" customHeight="1" s="90">
      <c r="A291" s="96" t="inlineStr">
        <is>
          <t>Willoughby</t>
        </is>
      </c>
      <c r="B291" s="122" t="inlineStr">
        <is>
          <t>2024-03</t>
        </is>
      </c>
      <c r="C291" s="123" t="n">
        <v>0.74011</v>
      </c>
      <c r="D291" s="124" t="n">
        <v>25848</v>
      </c>
      <c r="E291" s="96" t="inlineStr">
        <is>
          <t>AIHW-1</t>
        </is>
      </c>
    </row>
    <row r="292" ht="15" customHeight="1" s="90">
      <c r="A292" s="96" t="inlineStr">
        <is>
          <t>Willoughby</t>
        </is>
      </c>
      <c r="B292" s="122" t="inlineStr">
        <is>
          <t>2024-04</t>
        </is>
      </c>
      <c r="C292" s="123" t="n">
        <v>0.75925</v>
      </c>
      <c r="D292" s="124" t="n">
        <v>28227</v>
      </c>
      <c r="E292" s="96" t="inlineStr">
        <is>
          <t>AIHW-1</t>
        </is>
      </c>
    </row>
    <row r="293" ht="15" customHeight="1" s="90">
      <c r="A293" s="96" t="inlineStr">
        <is>
          <t>Willoughby</t>
        </is>
      </c>
      <c r="B293" s="122" t="inlineStr">
        <is>
          <t>2024-05</t>
        </is>
      </c>
      <c r="C293" s="123" t="n">
        <v>0.76058</v>
      </c>
      <c r="D293" s="124" t="n">
        <v>31545</v>
      </c>
      <c r="E293" s="96" t="inlineStr">
        <is>
          <t>AIHW-1</t>
        </is>
      </c>
    </row>
    <row r="294" ht="15" customHeight="1" s="90">
      <c r="A294" s="96" t="inlineStr">
        <is>
          <t>Willoughby</t>
        </is>
      </c>
      <c r="B294" s="122" t="inlineStr">
        <is>
          <t>2024-06</t>
        </is>
      </c>
      <c r="C294" s="123" t="n">
        <v>0.75215</v>
      </c>
      <c r="D294" s="124" t="n">
        <v>26394</v>
      </c>
      <c r="E294" s="96" t="inlineStr">
        <is>
          <t>AIHW-1</t>
        </is>
      </c>
    </row>
    <row r="295" ht="15" customHeight="1" s="90">
      <c r="A295" s="96" t="inlineStr">
        <is>
          <t>Willoughby</t>
        </is>
      </c>
      <c r="B295" s="122" t="inlineStr">
        <is>
          <t>2024-07</t>
        </is>
      </c>
      <c r="C295" s="123" t="n">
        <v>0.74892</v>
      </c>
      <c r="D295" s="124" t="n">
        <v>27625</v>
      </c>
      <c r="E295" s="96" t="inlineStr">
        <is>
          <t>AIHW-1</t>
        </is>
      </c>
    </row>
    <row r="296" ht="15" customHeight="1" s="90">
      <c r="A296" s="96" t="inlineStr">
        <is>
          <t>Willoughby</t>
        </is>
      </c>
      <c r="B296" s="122" t="inlineStr">
        <is>
          <t>2024-08</t>
        </is>
      </c>
      <c r="C296" s="123" t="n">
        <v>0.7427</v>
      </c>
      <c r="D296" s="124" t="n">
        <v>26990</v>
      </c>
      <c r="E296" s="96" t="inlineStr">
        <is>
          <t>AIHW-1</t>
        </is>
      </c>
    </row>
    <row r="297" ht="15" customHeight="1" s="90">
      <c r="A297" s="96" t="inlineStr">
        <is>
          <t>Willoughby</t>
        </is>
      </c>
      <c r="B297" s="122" t="inlineStr">
        <is>
          <t>2024-09</t>
        </is>
      </c>
      <c r="C297" s="123" t="n">
        <v>0.73783</v>
      </c>
      <c r="D297" s="124" t="n">
        <v>24608</v>
      </c>
      <c r="E297" s="96" t="inlineStr">
        <is>
          <t>AIHW-1</t>
        </is>
      </c>
    </row>
    <row r="298" ht="15" customHeight="1" s="90">
      <c r="A298" s="96" t="inlineStr">
        <is>
          <t>Willoughby</t>
        </is>
      </c>
      <c r="B298" s="122" t="inlineStr">
        <is>
          <t>2024-10</t>
        </is>
      </c>
      <c r="C298" s="123" t="n">
        <v>0.7352</v>
      </c>
      <c r="D298" s="124" t="n">
        <v>24459</v>
      </c>
      <c r="E298" s="96" t="inlineStr">
        <is>
          <t>AIHW-1</t>
        </is>
      </c>
    </row>
    <row r="299" ht="15" customHeight="1" s="90">
      <c r="A299" s="96" t="inlineStr">
        <is>
          <t>Willoughby</t>
        </is>
      </c>
      <c r="B299" s="122" t="inlineStr">
        <is>
          <t>2024-11</t>
        </is>
      </c>
      <c r="C299" s="123" t="n">
        <v>0.73437</v>
      </c>
      <c r="D299" s="124" t="n">
        <v>25231</v>
      </c>
      <c r="E299" s="96" t="inlineStr">
        <is>
          <t>AIHW-1</t>
        </is>
      </c>
    </row>
    <row r="300" ht="15" customHeight="1" s="90">
      <c r="A300" s="96" t="inlineStr">
        <is>
          <t>Willoughby</t>
        </is>
      </c>
      <c r="B300" s="122" t="inlineStr">
        <is>
          <t>2024-12</t>
        </is>
      </c>
      <c r="C300" s="123" t="n">
        <v>0.73935</v>
      </c>
      <c r="D300" s="124" t="n">
        <v>22097</v>
      </c>
      <c r="E300" s="96" t="inlineStr">
        <is>
          <t>AIHW-1</t>
        </is>
      </c>
    </row>
    <row r="301" ht="15" customHeight="1" s="90">
      <c r="A301" s="96" t="inlineStr">
        <is>
          <t>Willoughby</t>
        </is>
      </c>
      <c r="B301" s="122" t="inlineStr">
        <is>
          <t>2025-01</t>
        </is>
      </c>
      <c r="C301" s="123" t="n">
        <v>0.73752</v>
      </c>
      <c r="D301" s="124" t="n">
        <v>22942</v>
      </c>
      <c r="E301" s="96" t="inlineStr">
        <is>
          <t>AIHW-1</t>
        </is>
      </c>
    </row>
    <row r="302" ht="15" customHeight="1" s="90">
      <c r="A302" s="96" t="inlineStr">
        <is>
          <t>Willoughby</t>
        </is>
      </c>
      <c r="B302" s="122" t="inlineStr">
        <is>
          <t>2025-02</t>
        </is>
      </c>
      <c r="C302" s="123" t="n">
        <v>0.74221</v>
      </c>
      <c r="D302" s="124" t="n">
        <v>24690</v>
      </c>
      <c r="E302" s="96" t="inlineStr">
        <is>
          <t>AIHW-1</t>
        </is>
      </c>
    </row>
    <row r="303" ht="15" customHeight="1" s="90">
      <c r="A303" s="96" t="inlineStr">
        <is>
          <t>Willoughby</t>
        </is>
      </c>
      <c r="B303" s="122" t="inlineStr">
        <is>
          <t>2025-03</t>
        </is>
      </c>
      <c r="C303" s="123" t="n">
        <v>0.74748</v>
      </c>
      <c r="D303" s="124" t="n">
        <v>27272</v>
      </c>
      <c r="E303" s="96" t="inlineStr">
        <is>
          <t>AIHW-1</t>
        </is>
      </c>
    </row>
    <row r="304" ht="15" customHeight="1" s="90">
      <c r="A304" s="96" t="inlineStr">
        <is>
          <t>Willoughby</t>
        </is>
      </c>
      <c r="B304" s="122" t="inlineStr">
        <is>
          <t>2025-04</t>
        </is>
      </c>
      <c r="C304" s="123" t="n">
        <v>0.7727000000000001</v>
      </c>
      <c r="D304" s="124" t="n">
        <v>27455</v>
      </c>
      <c r="E304" s="96" t="inlineStr">
        <is>
          <t>AIHW-1</t>
        </is>
      </c>
    </row>
    <row r="305" ht="15" customHeight="1" s="90">
      <c r="A305" s="96" t="inlineStr">
        <is>
          <t>Willoughby</t>
        </is>
      </c>
      <c r="B305" s="122" t="inlineStr">
        <is>
          <t>2025-05</t>
        </is>
      </c>
      <c r="C305" s="123" t="n">
        <v>0.7589900000000001</v>
      </c>
      <c r="D305" s="124" t="n">
        <v>30011</v>
      </c>
      <c r="E305" s="96" t="inlineStr">
        <is>
          <t>AIHW-1</t>
        </is>
      </c>
    </row>
    <row r="306" ht="15" customHeight="1" s="90">
      <c r="A306" s="96" t="inlineStr">
        <is>
          <t>Willoughby</t>
        </is>
      </c>
      <c r="B306" s="122" t="inlineStr">
        <is>
          <t>2025-06</t>
        </is>
      </c>
      <c r="C306" s="123" t="n">
        <v>0.75665</v>
      </c>
      <c r="D306" s="124" t="n">
        <v>26814</v>
      </c>
      <c r="E306" s="96" t="inlineStr">
        <is>
          <t>AIHW-1</t>
        </is>
      </c>
    </row>
    <row r="307" ht="15" customHeight="1" s="90">
      <c r="A307" s="96" t="inlineStr">
        <is>
          <t>Willoughby</t>
        </is>
      </c>
      <c r="B307" s="122" t="inlineStr">
        <is>
          <t>2025-07</t>
        </is>
      </c>
      <c r="C307" s="123" t="n">
        <v>0.73777</v>
      </c>
      <c r="D307" s="124" t="n">
        <v>25549</v>
      </c>
      <c r="E307" s="96" t="inlineStr">
        <is>
          <t>AIHW-1</t>
        </is>
      </c>
    </row>
    <row r="308" ht="15" customHeight="1" s="90">
      <c r="A308" s="96" t="inlineStr">
        <is>
          <t>Willoughby</t>
        </is>
      </c>
      <c r="B308" s="122" t="inlineStr">
        <is>
          <t>2025-08</t>
        </is>
      </c>
      <c r="C308" s="123" t="n">
        <v>0.73441</v>
      </c>
      <c r="D308" s="124" t="n">
        <v>25070</v>
      </c>
      <c r="E308" s="96" t="inlineStr">
        <is>
          <t>AIHW-1</t>
        </is>
      </c>
    </row>
    <row r="309" ht="15" customHeight="1" s="90">
      <c r="A309" s="96" t="inlineStr">
        <is>
          <t>Willoughby</t>
        </is>
      </c>
      <c r="B309" s="122" t="inlineStr">
        <is>
          <t>2025-09</t>
        </is>
      </c>
      <c r="C309" s="123" t="n">
        <v>0.73763</v>
      </c>
      <c r="D309" s="124" t="n">
        <v>25609</v>
      </c>
      <c r="E309" s="96" t="inlineStr">
        <is>
          <t>AIHW-1</t>
        </is>
      </c>
    </row>
    <row r="310" ht="15" customHeight="1" s="90">
      <c r="A310" s="96" t="inlineStr">
        <is>
          <t>Willoughby</t>
        </is>
      </c>
      <c r="B310" s="122" t="inlineStr">
        <is>
          <t>2025-10</t>
        </is>
      </c>
      <c r="C310" s="123" t="n">
        <v>0.72677</v>
      </c>
      <c r="D310" s="124" t="n">
        <v>24153</v>
      </c>
      <c r="E310" s="96" t="inlineStr">
        <is>
          <t>AIHW-1</t>
        </is>
      </c>
    </row>
    <row r="311" ht="15" customHeight="1" s="90">
      <c r="A311" s="96" t="inlineStr">
        <is>
          <t>Willoughby</t>
        </is>
      </c>
      <c r="B311" s="122" t="inlineStr">
        <is>
          <t>2025-11</t>
        </is>
      </c>
      <c r="C311" s="123" t="n">
        <v>0.75324</v>
      </c>
      <c r="D311" s="124" t="n">
        <v>24365</v>
      </c>
      <c r="E311" s="96" t="inlineStr">
        <is>
          <t>AIHW-1</t>
        </is>
      </c>
    </row>
    <row r="312" ht="15" customHeight="1" s="90">
      <c r="A312" s="96" t="inlineStr">
        <is>
          <t>Willoughby</t>
        </is>
      </c>
      <c r="B312" s="122" t="inlineStr">
        <is>
          <t>2025-12</t>
        </is>
      </c>
      <c r="C312" s="123" t="n">
        <v>0.76455</v>
      </c>
      <c r="D312" s="124" t="n">
        <v>23501</v>
      </c>
      <c r="E312" s="96" t="inlineStr">
        <is>
          <t>AIHW-1</t>
        </is>
      </c>
    </row>
    <row r="313" ht="15" customHeight="1" s="90">
      <c r="A313" s="96" t="inlineStr">
        <is>
          <t>Willoughby</t>
        </is>
      </c>
      <c r="B313" s="122" t="inlineStr">
        <is>
          <t>2026-01</t>
        </is>
      </c>
      <c r="C313" s="123" t="n">
        <v>0.76264</v>
      </c>
      <c r="D313" s="124" t="n">
        <v>22251</v>
      </c>
      <c r="E313" s="96" t="inlineStr">
        <is>
          <t>AIHW-1</t>
        </is>
      </c>
    </row>
    <row r="314" ht="15" customHeight="1" s="90">
      <c r="A314" s="96" t="inlineStr">
        <is>
          <t>Woollahra</t>
        </is>
      </c>
      <c r="B314" s="122" t="inlineStr">
        <is>
          <t>2023-01</t>
        </is>
      </c>
      <c r="C314" s="123" t="n">
        <v>0.55764</v>
      </c>
      <c r="D314" s="124" t="n">
        <v>12229</v>
      </c>
      <c r="E314" s="96" t="inlineStr">
        <is>
          <t>AIHW-1</t>
        </is>
      </c>
    </row>
    <row r="315" ht="15" customHeight="1" s="90">
      <c r="A315" s="96" t="inlineStr">
        <is>
          <t>Woollahra</t>
        </is>
      </c>
      <c r="B315" s="122" t="inlineStr">
        <is>
          <t>2023-02</t>
        </is>
      </c>
      <c r="C315" s="123" t="n">
        <v>0.5583</v>
      </c>
      <c r="D315" s="124" t="n">
        <v>13543</v>
      </c>
      <c r="E315" s="96" t="inlineStr">
        <is>
          <t>AIHW-1</t>
        </is>
      </c>
    </row>
    <row r="316" ht="15" customHeight="1" s="90">
      <c r="A316" s="96" t="inlineStr">
        <is>
          <t>Woollahra</t>
        </is>
      </c>
      <c r="B316" s="122" t="inlineStr">
        <is>
          <t>2023-03</t>
        </is>
      </c>
      <c r="C316" s="123" t="n">
        <v>0.5734900000000001</v>
      </c>
      <c r="D316" s="124" t="n">
        <v>16296</v>
      </c>
      <c r="E316" s="96" t="inlineStr">
        <is>
          <t>AIHW-1</t>
        </is>
      </c>
    </row>
    <row r="317" ht="15" customHeight="1" s="90">
      <c r="A317" s="96" t="inlineStr">
        <is>
          <t>Woollahra</t>
        </is>
      </c>
      <c r="B317" s="122" t="inlineStr">
        <is>
          <t>2023-04</t>
        </is>
      </c>
      <c r="C317" s="123" t="n">
        <v>0.6056</v>
      </c>
      <c r="D317" s="124" t="n">
        <v>14321</v>
      </c>
      <c r="E317" s="96" t="inlineStr">
        <is>
          <t>AIHW-1</t>
        </is>
      </c>
    </row>
    <row r="318" ht="15" customHeight="1" s="90">
      <c r="A318" s="96" t="inlineStr">
        <is>
          <t>Woollahra</t>
        </is>
      </c>
      <c r="B318" s="122" t="inlineStr">
        <is>
          <t>2023-05</t>
        </is>
      </c>
      <c r="C318" s="123" t="n">
        <v>0.5914199999999999</v>
      </c>
      <c r="D318" s="124" t="n">
        <v>17887</v>
      </c>
      <c r="E318" s="96" t="inlineStr">
        <is>
          <t>AIHW-1</t>
        </is>
      </c>
    </row>
    <row r="319" ht="15" customHeight="1" s="90">
      <c r="A319" s="96" t="inlineStr">
        <is>
          <t>Woollahra</t>
        </is>
      </c>
      <c r="B319" s="122" t="inlineStr">
        <is>
          <t>2023-06</t>
        </is>
      </c>
      <c r="C319" s="123" t="n">
        <v>0.5773200000000001</v>
      </c>
      <c r="D319" s="124" t="n">
        <v>14909</v>
      </c>
      <c r="E319" s="96" t="inlineStr">
        <is>
          <t>AIHW-1</t>
        </is>
      </c>
    </row>
    <row r="320" ht="15" customHeight="1" s="90">
      <c r="A320" s="96" t="inlineStr">
        <is>
          <t>Woollahra</t>
        </is>
      </c>
      <c r="B320" s="122" t="inlineStr">
        <is>
          <t>2023-07</t>
        </is>
      </c>
      <c r="C320" s="123" t="n">
        <v>0.55726</v>
      </c>
      <c r="D320" s="124" t="n">
        <v>13499</v>
      </c>
      <c r="E320" s="96" t="inlineStr">
        <is>
          <t>AIHW-1</t>
        </is>
      </c>
    </row>
    <row r="321" ht="15" customHeight="1" s="90">
      <c r="A321" s="96" t="inlineStr">
        <is>
          <t>Woollahra</t>
        </is>
      </c>
      <c r="B321" s="122" t="inlineStr">
        <is>
          <t>2023-08</t>
        </is>
      </c>
      <c r="C321" s="123" t="n">
        <v>0.54862</v>
      </c>
      <c r="D321" s="124" t="n">
        <v>14731</v>
      </c>
      <c r="E321" s="96" t="inlineStr">
        <is>
          <t>AIHW-1</t>
        </is>
      </c>
    </row>
    <row r="322" ht="15" customHeight="1" s="90">
      <c r="A322" s="96" t="inlineStr">
        <is>
          <t>Woollahra</t>
        </is>
      </c>
      <c r="B322" s="122" t="inlineStr">
        <is>
          <t>2023-09</t>
        </is>
      </c>
      <c r="C322" s="123" t="n">
        <v>0.55436</v>
      </c>
      <c r="D322" s="124" t="n">
        <v>13288</v>
      </c>
      <c r="E322" s="96" t="inlineStr">
        <is>
          <t>AIHW-1</t>
        </is>
      </c>
    </row>
    <row r="323" ht="15" customHeight="1" s="90">
      <c r="A323" s="96" t="inlineStr">
        <is>
          <t>Woollahra</t>
        </is>
      </c>
      <c r="B323" s="122" t="inlineStr">
        <is>
          <t>2023-10</t>
        </is>
      </c>
      <c r="C323" s="123" t="n">
        <v>0.53738</v>
      </c>
      <c r="D323" s="124" t="n">
        <v>13111</v>
      </c>
      <c r="E323" s="96" t="inlineStr">
        <is>
          <t>AIHW-1</t>
        </is>
      </c>
    </row>
    <row r="324" ht="15" customHeight="1" s="90">
      <c r="A324" s="96" t="inlineStr">
        <is>
          <t>Woollahra</t>
        </is>
      </c>
      <c r="B324" s="122" t="inlineStr">
        <is>
          <t>2023-11</t>
        </is>
      </c>
      <c r="C324" s="123" t="n">
        <v>0.55013</v>
      </c>
      <c r="D324" s="124" t="n">
        <v>14428</v>
      </c>
      <c r="E324" s="96" t="inlineStr">
        <is>
          <t>AIHW-1</t>
        </is>
      </c>
    </row>
    <row r="325" ht="15" customHeight="1" s="90">
      <c r="A325" s="96" t="inlineStr">
        <is>
          <t>Woollahra</t>
        </is>
      </c>
      <c r="B325" s="122" t="inlineStr">
        <is>
          <t>2023-12</t>
        </is>
      </c>
      <c r="C325" s="123" t="n">
        <v>0.55394</v>
      </c>
      <c r="D325" s="124" t="n">
        <v>12384</v>
      </c>
      <c r="E325" s="96" t="inlineStr">
        <is>
          <t>AIHW-1</t>
        </is>
      </c>
    </row>
    <row r="326" ht="15" customHeight="1" s="90">
      <c r="A326" s="96" t="inlineStr">
        <is>
          <t>Woollahra</t>
        </is>
      </c>
      <c r="B326" s="122" t="inlineStr">
        <is>
          <t>2024-01</t>
        </is>
      </c>
      <c r="C326" s="123" t="n">
        <v>0.54335</v>
      </c>
      <c r="D326" s="124" t="n">
        <v>12865</v>
      </c>
      <c r="E326" s="96" t="inlineStr">
        <is>
          <t>AIHW-1</t>
        </is>
      </c>
    </row>
    <row r="327" ht="15" customHeight="1" s="90">
      <c r="A327" s="96" t="inlineStr">
        <is>
          <t>Woollahra</t>
        </is>
      </c>
      <c r="B327" s="122" t="inlineStr">
        <is>
          <t>2024-02</t>
        </is>
      </c>
      <c r="C327" s="123" t="n">
        <v>0.55381</v>
      </c>
      <c r="D327" s="124" t="n">
        <v>14330</v>
      </c>
      <c r="E327" s="96" t="inlineStr">
        <is>
          <t>AIHW-1</t>
        </is>
      </c>
    </row>
    <row r="328" ht="15" customHeight="1" s="90">
      <c r="A328" s="96" t="inlineStr">
        <is>
          <t>Woollahra</t>
        </is>
      </c>
      <c r="B328" s="122" t="inlineStr">
        <is>
          <t>2024-03</t>
        </is>
      </c>
      <c r="C328" s="123" t="n">
        <v>0.5507</v>
      </c>
      <c r="D328" s="124" t="n">
        <v>13900</v>
      </c>
      <c r="E328" s="96" t="inlineStr">
        <is>
          <t>AIHW-1</t>
        </is>
      </c>
    </row>
    <row r="329" ht="15" customHeight="1" s="90">
      <c r="A329" s="96" t="inlineStr">
        <is>
          <t>Woollahra</t>
        </is>
      </c>
      <c r="B329" s="122" t="inlineStr">
        <is>
          <t>2024-04</t>
        </is>
      </c>
      <c r="C329" s="123" t="n">
        <v>0.57518</v>
      </c>
      <c r="D329" s="124" t="n">
        <v>15040</v>
      </c>
      <c r="E329" s="96" t="inlineStr">
        <is>
          <t>AIHW-1</t>
        </is>
      </c>
    </row>
    <row r="330" ht="15" customHeight="1" s="90">
      <c r="A330" s="96" t="inlineStr">
        <is>
          <t>Woollahra</t>
        </is>
      </c>
      <c r="B330" s="122" t="inlineStr">
        <is>
          <t>2024-05</t>
        </is>
      </c>
      <c r="C330" s="123" t="n">
        <v>0.57723</v>
      </c>
      <c r="D330" s="124" t="n">
        <v>17289</v>
      </c>
      <c r="E330" s="96" t="inlineStr">
        <is>
          <t>AIHW-1</t>
        </is>
      </c>
    </row>
    <row r="331" ht="15" customHeight="1" s="90">
      <c r="A331" s="96" t="inlineStr">
        <is>
          <t>Woollahra</t>
        </is>
      </c>
      <c r="B331" s="122" t="inlineStr">
        <is>
          <t>2024-06</t>
        </is>
      </c>
      <c r="C331" s="123" t="n">
        <v>0.55791</v>
      </c>
      <c r="D331" s="124" t="n">
        <v>13800</v>
      </c>
      <c r="E331" s="96" t="inlineStr">
        <is>
          <t>AIHW-1</t>
        </is>
      </c>
    </row>
    <row r="332" ht="15" customHeight="1" s="90">
      <c r="A332" s="96" t="inlineStr">
        <is>
          <t>Woollahra</t>
        </is>
      </c>
      <c r="B332" s="122" t="inlineStr">
        <is>
          <t>2024-07</t>
        </is>
      </c>
      <c r="C332" s="123" t="n">
        <v>0.5574</v>
      </c>
      <c r="D332" s="124" t="n">
        <v>14834</v>
      </c>
      <c r="E332" s="96" t="inlineStr">
        <is>
          <t>AIHW-1</t>
        </is>
      </c>
    </row>
    <row r="333" ht="15" customHeight="1" s="90">
      <c r="A333" s="96" t="inlineStr">
        <is>
          <t>Woollahra</t>
        </is>
      </c>
      <c r="B333" s="122" t="inlineStr">
        <is>
          <t>2024-08</t>
        </is>
      </c>
      <c r="C333" s="123" t="n">
        <v>0.5450199999999999</v>
      </c>
      <c r="D333" s="124" t="n">
        <v>14502</v>
      </c>
      <c r="E333" s="96" t="inlineStr">
        <is>
          <t>AIHW-1</t>
        </is>
      </c>
    </row>
    <row r="334" ht="15" customHeight="1" s="90">
      <c r="A334" s="96" t="inlineStr">
        <is>
          <t>Woollahra</t>
        </is>
      </c>
      <c r="B334" s="122" t="inlineStr">
        <is>
          <t>2024-09</t>
        </is>
      </c>
      <c r="C334" s="123" t="n">
        <v>0.55485</v>
      </c>
      <c r="D334" s="124" t="n">
        <v>13652</v>
      </c>
      <c r="E334" s="96" t="inlineStr">
        <is>
          <t>AIHW-1</t>
        </is>
      </c>
    </row>
    <row r="335" ht="15" customHeight="1" s="90">
      <c r="A335" s="96" t="inlineStr">
        <is>
          <t>Woollahra</t>
        </is>
      </c>
      <c r="B335" s="122" t="inlineStr">
        <is>
          <t>2024-10</t>
        </is>
      </c>
      <c r="C335" s="123" t="n">
        <v>0.54781</v>
      </c>
      <c r="D335" s="124" t="n">
        <v>13950</v>
      </c>
      <c r="E335" s="96" t="inlineStr">
        <is>
          <t>AIHW-1</t>
        </is>
      </c>
    </row>
    <row r="336" ht="15" customHeight="1" s="90">
      <c r="A336" s="96" t="inlineStr">
        <is>
          <t>Woollahra</t>
        </is>
      </c>
      <c r="B336" s="122" t="inlineStr">
        <is>
          <t>2024-11</t>
        </is>
      </c>
      <c r="C336" s="123" t="n">
        <v>0.54671</v>
      </c>
      <c r="D336" s="124" t="n">
        <v>14204</v>
      </c>
      <c r="E336" s="96" t="inlineStr">
        <is>
          <t>AIHW-1</t>
        </is>
      </c>
    </row>
    <row r="337" ht="15" customHeight="1" s="90">
      <c r="A337" s="96" t="inlineStr">
        <is>
          <t>Woollahra</t>
        </is>
      </c>
      <c r="B337" s="122" t="inlineStr">
        <is>
          <t>2024-12</t>
        </is>
      </c>
      <c r="C337" s="123" t="n">
        <v>0.53976</v>
      </c>
      <c r="D337" s="124" t="n">
        <v>12153</v>
      </c>
      <c r="E337" s="96" t="inlineStr">
        <is>
          <t>AIHW-1</t>
        </is>
      </c>
    </row>
    <row r="338" ht="15" customHeight="1" s="90">
      <c r="A338" s="96" t="inlineStr">
        <is>
          <t>Woollahra</t>
        </is>
      </c>
      <c r="B338" s="122" t="inlineStr">
        <is>
          <t>2025-01</t>
        </is>
      </c>
      <c r="C338" s="123" t="n">
        <v>0.54021</v>
      </c>
      <c r="D338" s="124" t="n">
        <v>12435</v>
      </c>
      <c r="E338" s="96" t="inlineStr">
        <is>
          <t>AIHW-1</t>
        </is>
      </c>
    </row>
    <row r="339" ht="15" customHeight="1" s="90">
      <c r="A339" s="96" t="inlineStr">
        <is>
          <t>Woollahra</t>
        </is>
      </c>
      <c r="B339" s="122" t="inlineStr">
        <is>
          <t>2025-02</t>
        </is>
      </c>
      <c r="C339" s="123" t="n">
        <v>0.55143</v>
      </c>
      <c r="D339" s="124" t="n">
        <v>13708</v>
      </c>
      <c r="E339" s="96" t="inlineStr">
        <is>
          <t>AIHW-1</t>
        </is>
      </c>
    </row>
    <row r="340" ht="15" customHeight="1" s="90">
      <c r="A340" s="96" t="inlineStr">
        <is>
          <t>Woollahra</t>
        </is>
      </c>
      <c r="B340" s="122" t="inlineStr">
        <is>
          <t>2025-03</t>
        </is>
      </c>
      <c r="C340" s="123" t="n">
        <v>0.5503</v>
      </c>
      <c r="D340" s="124" t="n">
        <v>14701</v>
      </c>
      <c r="E340" s="96" t="inlineStr">
        <is>
          <t>AIHW-1</t>
        </is>
      </c>
    </row>
    <row r="341" ht="15" customHeight="1" s="90">
      <c r="A341" s="96" t="inlineStr">
        <is>
          <t>Woollahra</t>
        </is>
      </c>
      <c r="B341" s="122" t="inlineStr">
        <is>
          <t>2025-04</t>
        </is>
      </c>
      <c r="C341" s="123" t="n">
        <v>0.58545</v>
      </c>
      <c r="D341" s="124" t="n">
        <v>14969</v>
      </c>
      <c r="E341" s="96" t="inlineStr">
        <is>
          <t>AIHW-1</t>
        </is>
      </c>
    </row>
    <row r="342" ht="15" customHeight="1" s="90">
      <c r="A342" s="96" t="inlineStr">
        <is>
          <t>Woollahra</t>
        </is>
      </c>
      <c r="B342" s="122" t="inlineStr">
        <is>
          <t>2025-05</t>
        </is>
      </c>
      <c r="C342" s="123" t="n">
        <v>0.57122</v>
      </c>
      <c r="D342" s="124" t="n">
        <v>16243</v>
      </c>
      <c r="E342" s="96" t="inlineStr">
        <is>
          <t>AIHW-1</t>
        </is>
      </c>
    </row>
    <row r="343" ht="15" customHeight="1" s="90">
      <c r="A343" s="96" t="inlineStr">
        <is>
          <t>Woollahra</t>
        </is>
      </c>
      <c r="B343" s="122" t="inlineStr">
        <is>
          <t>2025-06</t>
        </is>
      </c>
      <c r="C343" s="123" t="n">
        <v>0.57296</v>
      </c>
      <c r="D343" s="124" t="n">
        <v>14694</v>
      </c>
      <c r="E343" s="96" t="inlineStr">
        <is>
          <t>AIHW-1</t>
        </is>
      </c>
    </row>
    <row r="344" ht="15" customHeight="1" s="90">
      <c r="A344" s="96" t="inlineStr">
        <is>
          <t>Woollahra</t>
        </is>
      </c>
      <c r="B344" s="122" t="inlineStr">
        <is>
          <t>2025-07</t>
        </is>
      </c>
      <c r="C344" s="123" t="n">
        <v>0.54781</v>
      </c>
      <c r="D344" s="124" t="n">
        <v>13648</v>
      </c>
      <c r="E344" s="96" t="inlineStr">
        <is>
          <t>AIHW-1</t>
        </is>
      </c>
    </row>
    <row r="345" ht="15" customHeight="1" s="90">
      <c r="A345" s="96" t="inlineStr">
        <is>
          <t>Woollahra</t>
        </is>
      </c>
      <c r="B345" s="122" t="inlineStr">
        <is>
          <t>2025-08</t>
        </is>
      </c>
      <c r="C345" s="123" t="n">
        <v>0.54127</v>
      </c>
      <c r="D345" s="124" t="n">
        <v>12996</v>
      </c>
      <c r="E345" s="96" t="inlineStr">
        <is>
          <t>AIHW-1</t>
        </is>
      </c>
    </row>
    <row r="346" ht="15" customHeight="1" s="90">
      <c r="A346" s="96" t="inlineStr">
        <is>
          <t>Woollahra</t>
        </is>
      </c>
      <c r="B346" s="122" t="inlineStr">
        <is>
          <t>2025-09</t>
        </is>
      </c>
      <c r="C346" s="123" t="n">
        <v>0.53581</v>
      </c>
      <c r="D346" s="124" t="n">
        <v>13430</v>
      </c>
      <c r="E346" s="96" t="inlineStr">
        <is>
          <t>AIHW-1</t>
        </is>
      </c>
    </row>
    <row r="347" ht="15" customHeight="1" s="90">
      <c r="A347" s="96" t="inlineStr">
        <is>
          <t>Woollahra</t>
        </is>
      </c>
      <c r="B347" s="122" t="inlineStr">
        <is>
          <t>2025-10</t>
        </is>
      </c>
      <c r="C347" s="123" t="n">
        <v>0.52989</v>
      </c>
      <c r="D347" s="124" t="n">
        <v>12812</v>
      </c>
      <c r="E347" s="96" t="inlineStr">
        <is>
          <t>AIHW-1</t>
        </is>
      </c>
    </row>
    <row r="348" ht="15" customHeight="1" s="90">
      <c r="A348" s="96" t="inlineStr">
        <is>
          <t>Woollahra</t>
        </is>
      </c>
      <c r="B348" s="122" t="inlineStr">
        <is>
          <t>2025-11</t>
        </is>
      </c>
      <c r="C348" s="123" t="n">
        <v>0.54801</v>
      </c>
      <c r="D348" s="124" t="n">
        <v>13060</v>
      </c>
      <c r="E348" s="96" t="inlineStr">
        <is>
          <t>AIHW-1</t>
        </is>
      </c>
    </row>
    <row r="349" ht="15" customHeight="1" s="90">
      <c r="A349" s="96" t="inlineStr">
        <is>
          <t>Woollahra</t>
        </is>
      </c>
      <c r="B349" s="122" t="inlineStr">
        <is>
          <t>2025-12</t>
        </is>
      </c>
      <c r="C349" s="123" t="n">
        <v>0.54666</v>
      </c>
      <c r="D349" s="124" t="n">
        <v>12114</v>
      </c>
      <c r="E349" s="96" t="inlineStr">
        <is>
          <t>AIHW-1</t>
        </is>
      </c>
    </row>
    <row r="350" ht="15" customHeight="1" s="90">
      <c r="A350" s="96" t="inlineStr">
        <is>
          <t>Woollahra</t>
        </is>
      </c>
      <c r="B350" s="122" t="inlineStr">
        <is>
          <t>2026-01</t>
        </is>
      </c>
      <c r="C350" s="123" t="n">
        <v>0.54486</v>
      </c>
      <c r="D350" s="124" t="n">
        <v>11104</v>
      </c>
      <c r="E350" s="96" t="inlineStr">
        <is>
          <t>AIHW-1</t>
        </is>
      </c>
    </row>
  </sheetData>
  <mergeCells count="2">
    <mergeCell ref="A2:E2"/>
    <mergeCell ref="A1:E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6.xml><?xml version="1.0" encoding="utf-8"?>
<worksheet xmlns="http://schemas.openxmlformats.org/spreadsheetml/2006/main">
  <sheetPr filterMode="0">
    <outlinePr summaryBelow="1" summaryRight="1"/>
    <pageSetUpPr fitToPage="0"/>
  </sheetPr>
  <dimension ref="A1:E16"/>
  <sheetViews>
    <sheetView showFormulas="0" showGridLines="1" showRowColHeaders="1" showZeros="1" rightToLeft="0" tabSelected="0" showOutlineSymbols="1" defaultGridColor="1"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24" customWidth="1" style="89" min="1" max="1"/>
    <col width="26" customWidth="1" style="89" min="2" max="2"/>
    <col width="24" customWidth="1" style="89" min="3" max="4"/>
    <col width="12" customWidth="1" style="89" min="5" max="5"/>
  </cols>
  <sheetData>
    <row r="1" ht="17.25" customHeight="1" s="90">
      <c r="A1" s="91" t="inlineStr">
        <is>
          <t>Northern Sydney PHN — Medicare quarterly statistics (last 12 quarters, headline metrics)</t>
        </is>
      </c>
    </row>
    <row r="2" ht="15" customHeight="1" s="90">
      <c r="A2" s="101" t="inlineStr">
        <is>
          <t>Source: DOH-1. GP-NRA = GP non-referred attendances. OOP is mean per-service patient out-of-pocket at non-fully-bulk-billing services.</t>
        </is>
      </c>
    </row>
    <row r="3" ht="15" customHeight="1" s="90">
      <c r="A3" s="92" t="n"/>
      <c r="B3" s="92" t="n"/>
      <c r="C3" s="92" t="n"/>
      <c r="D3" s="92" t="n"/>
      <c r="E3" s="92" t="n"/>
    </row>
    <row r="4" ht="26.25" customHeight="1" s="90">
      <c r="A4" s="98" t="inlineStr">
        <is>
          <t>Quarter</t>
        </is>
      </c>
      <c r="B4" s="98" t="inlineStr">
        <is>
          <t>Bulk-billed % (total Medicare)</t>
        </is>
      </c>
      <c r="C4" s="98" t="inlineStr">
        <is>
          <t>Bulk-billed % (GP NRA)</t>
        </is>
      </c>
      <c r="D4" s="98" t="inlineStr">
        <is>
          <t>Mean OOP (GP NRA, $)</t>
        </is>
      </c>
      <c r="E4" s="98" t="inlineStr">
        <is>
          <t>source_id</t>
        </is>
      </c>
    </row>
    <row r="5" ht="15" customHeight="1" s="90">
      <c r="A5" s="96" t="inlineStr">
        <is>
          <t>2022-23 Q3 (Mar Qtr)</t>
        </is>
      </c>
      <c r="B5" s="123" t="n">
        <v>0.6711</v>
      </c>
      <c r="C5" s="123" t="n">
        <v>0.7279</v>
      </c>
      <c r="D5" s="126" t="n">
        <v>50.26</v>
      </c>
      <c r="E5" s="96" t="inlineStr">
        <is>
          <t>DOH-1</t>
        </is>
      </c>
    </row>
    <row r="6" ht="15" customHeight="1" s="90">
      <c r="A6" s="96" t="inlineStr">
        <is>
          <t>2022-23 Q4 (Jun Qtr)</t>
        </is>
      </c>
      <c r="B6" s="123" t="n">
        <v>0.6725</v>
      </c>
      <c r="C6" s="123" t="n">
        <v>0.7419</v>
      </c>
      <c r="D6" s="126" t="n">
        <v>47.65</v>
      </c>
      <c r="E6" s="96" t="inlineStr">
        <is>
          <t>DOH-1</t>
        </is>
      </c>
    </row>
    <row r="7" ht="15" customHeight="1" s="90">
      <c r="A7" s="96" t="inlineStr">
        <is>
          <t>2023-24 Q1 (Sep Qtr)</t>
        </is>
      </c>
      <c r="B7" s="123" t="n">
        <v>0.6555</v>
      </c>
      <c r="C7" s="123" t="n">
        <v>0.7089</v>
      </c>
      <c r="D7" s="126" t="n">
        <v>44.5</v>
      </c>
      <c r="E7" s="96" t="inlineStr">
        <is>
          <t>DOH-1</t>
        </is>
      </c>
    </row>
    <row r="8" ht="15" customHeight="1" s="90">
      <c r="A8" s="96" t="inlineStr">
        <is>
          <t>2023-24 Q2 (Dec Qtr)</t>
        </is>
      </c>
      <c r="B8" s="123" t="n">
        <v>0.6639</v>
      </c>
      <c r="C8" s="123" t="n">
        <v>0.7050999999999999</v>
      </c>
      <c r="D8" s="126" t="n">
        <v>42.64</v>
      </c>
      <c r="E8" s="96" t="inlineStr">
        <is>
          <t>DOH-1</t>
        </is>
      </c>
    </row>
    <row r="9" ht="15" customHeight="1" s="90">
      <c r="A9" s="96" t="inlineStr">
        <is>
          <t>2023-24 Q3 (Mar Qtr)</t>
        </is>
      </c>
      <c r="B9" s="123" t="n">
        <v>0.6586</v>
      </c>
      <c r="C9" s="123" t="n">
        <v>0.7050999999999999</v>
      </c>
      <c r="D9" s="126" t="n">
        <v>52.71</v>
      </c>
      <c r="E9" s="96" t="inlineStr">
        <is>
          <t>DOH-1</t>
        </is>
      </c>
    </row>
    <row r="10" ht="15" customHeight="1" s="90">
      <c r="A10" s="96" t="inlineStr">
        <is>
          <t>2023-24 Q4 (Jun Qtr)</t>
        </is>
      </c>
      <c r="B10" s="123" t="n">
        <v>0.6743</v>
      </c>
      <c r="C10" s="123" t="n">
        <v>0.7292999999999999</v>
      </c>
      <c r="D10" s="126" t="n">
        <v>50.64</v>
      </c>
      <c r="E10" s="96" t="inlineStr">
        <is>
          <t>DOH-1</t>
        </is>
      </c>
    </row>
    <row r="11" ht="15" customHeight="1" s="90">
      <c r="A11" s="96" t="inlineStr">
        <is>
          <t>2024-25 Q1 (Sep Qtr)</t>
        </is>
      </c>
      <c r="B11" s="123" t="n">
        <v>0.6637</v>
      </c>
      <c r="C11" s="123" t="n">
        <v>0.7134</v>
      </c>
      <c r="D11" s="126" t="n">
        <v>47.07</v>
      </c>
      <c r="E11" s="96" t="inlineStr">
        <is>
          <t>DOH-1</t>
        </is>
      </c>
    </row>
    <row r="12" ht="15" customHeight="1" s="90">
      <c r="A12" s="96" t="inlineStr">
        <is>
          <t>2024-25 Q2 (Dec Qtr)</t>
        </is>
      </c>
      <c r="B12" s="123" t="n">
        <v>0.6647</v>
      </c>
      <c r="C12" s="123" t="n">
        <v>0.7039</v>
      </c>
      <c r="D12" s="126" t="n">
        <v>45.27</v>
      </c>
      <c r="E12" s="96" t="inlineStr">
        <is>
          <t>DOH-1</t>
        </is>
      </c>
    </row>
    <row r="13" ht="15" customHeight="1" s="90">
      <c r="A13" s="96" t="inlineStr">
        <is>
          <t>2024-25 Q3 (Mar Qtr)</t>
        </is>
      </c>
      <c r="B13" s="123" t="n">
        <v>0.6651</v>
      </c>
      <c r="C13" s="123" t="n">
        <v>0.7055</v>
      </c>
      <c r="D13" s="126" t="n">
        <v>56.16</v>
      </c>
      <c r="E13" s="96" t="inlineStr">
        <is>
          <t>DOH-1</t>
        </is>
      </c>
    </row>
    <row r="14" ht="15" customHeight="1" s="90">
      <c r="A14" s="96" t="inlineStr">
        <is>
          <t>2024-25 Q4 (Jun Qtr)</t>
        </is>
      </c>
      <c r="B14" s="123" t="n">
        <v>0.6739000000000001</v>
      </c>
      <c r="C14" s="123" t="n">
        <v>0.7308</v>
      </c>
      <c r="D14" s="126" t="n">
        <v>53.94</v>
      </c>
      <c r="E14" s="96" t="inlineStr">
        <is>
          <t>DOH-1</t>
        </is>
      </c>
    </row>
    <row r="15" ht="15" customHeight="1" s="90">
      <c r="A15" s="96" t="inlineStr">
        <is>
          <t>2025-26 Q1 (Sep Qtr)</t>
        </is>
      </c>
      <c r="B15" s="123" t="n">
        <v>0.6612</v>
      </c>
      <c r="C15" s="123" t="n">
        <v>0.7057</v>
      </c>
      <c r="D15" s="126" t="n">
        <v>50.67</v>
      </c>
      <c r="E15" s="96" t="inlineStr">
        <is>
          <t>DOH-1</t>
        </is>
      </c>
    </row>
    <row r="16" ht="15" customHeight="1" s="90">
      <c r="A16" s="96" t="inlineStr">
        <is>
          <t>2025-26 Q2 (Dec Qtr)</t>
        </is>
      </c>
      <c r="B16" s="123" t="n">
        <v>0.6675</v>
      </c>
      <c r="C16" s="123" t="n">
        <v>0.7157</v>
      </c>
      <c r="D16" s="126" t="n">
        <v>49.32</v>
      </c>
      <c r="E16" s="96" t="inlineStr">
        <is>
          <t>DOH-1</t>
        </is>
      </c>
    </row>
  </sheetData>
  <mergeCells count="2">
    <mergeCell ref="A2:E2"/>
    <mergeCell ref="A1:E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7.xml><?xml version="1.0" encoding="utf-8"?>
<worksheet xmlns="http://schemas.openxmlformats.org/spreadsheetml/2006/main">
  <sheetPr filterMode="0">
    <outlinePr summaryBelow="1" summaryRight="1"/>
    <pageSetUpPr fitToPage="0"/>
  </sheetPr>
  <dimension ref="A1:O59"/>
  <sheetViews>
    <sheetView showFormulas="0" showGridLines="1" showRowColHeaders="1" showZeros="1" rightToLeft="0" tabSelected="0" showOutlineSymbols="1" defaultGridColor="1" view="normal" topLeftCell="A1" colorId="64" zoomScale="100" zoomScaleNormal="100" zoomScalePageLayoutView="100" workbookViewId="0">
      <pane xSplit="0" ySplit="26" topLeftCell="A27"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22" customWidth="1" style="89" min="1" max="2"/>
    <col width="12" customWidth="1" style="89" min="3" max="3"/>
    <col width="16" customWidth="1" style="89" min="4" max="5"/>
    <col width="18" customWidth="1" style="89" min="6" max="6"/>
    <col width="60" customWidth="1" style="89" min="7" max="7"/>
    <col width="14" customWidth="1" style="89" min="8" max="8"/>
    <col width="18" customWidth="1" style="89" min="11" max="11"/>
    <col width="16" customWidth="1" style="89" min="12" max="14"/>
  </cols>
  <sheetData>
    <row r="1" ht="17.25" customHeight="1" s="90">
      <c r="A1" s="91" t="inlineStr">
        <is>
          <t>Household out-of-pocket cost model — three personas × eleven scenarios</t>
        </is>
      </c>
    </row>
    <row r="2" ht="15" customHeight="1" s="90">
      <c r="A2" s="101" t="inlineStr">
        <is>
          <t>BLUE = hardcoded input (change me); BLACK = formula; GREEN = cross-sheet link to 'AIHW LGA monthly' summary.</t>
        </is>
      </c>
    </row>
    <row r="3" ht="15" customHeight="1" s="90">
      <c r="A3" s="92" t="n"/>
      <c r="B3" s="92" t="n"/>
      <c r="C3" s="92" t="n"/>
      <c r="D3" s="92" t="n"/>
      <c r="E3" s="92" t="n"/>
      <c r="F3" s="92" t="n"/>
      <c r="G3" s="92" t="n"/>
      <c r="H3" s="92" t="n"/>
    </row>
    <row r="4" ht="15" customHeight="1" s="90">
      <c r="A4" s="105" t="inlineStr">
        <is>
          <t>INPUTS</t>
        </is>
      </c>
      <c r="B4" s="92" t="n"/>
      <c r="C4" s="92" t="n"/>
      <c r="D4" s="92" t="n"/>
      <c r="E4" s="92" t="n"/>
      <c r="F4" s="92" t="n"/>
      <c r="G4" s="92" t="n"/>
      <c r="H4" s="92" t="n"/>
      <c r="K4" s="102" t="inlineStr">
        <is>
          <t>LGA</t>
        </is>
      </c>
      <c r="L4" s="102" t="inlineStr">
        <is>
          <t>P1 Young family</t>
        </is>
      </c>
      <c r="M4" s="102" t="inlineStr">
        <is>
          <t>P2 Retiree couple</t>
        </is>
      </c>
      <c r="N4" s="102" t="inlineStr">
        <is>
          <t>P3 Single adult</t>
        </is>
      </c>
      <c r="O4" s="102" t="inlineStr">
        <is>
          <t>is_LC</t>
        </is>
      </c>
    </row>
    <row r="5" ht="15" customHeight="1" s="90">
      <c r="A5" s="92" t="inlineStr">
        <is>
          <t>OOP per visit at non-bulk-billing GP-NRA, NS PHN Dec 2025 ($)</t>
        </is>
      </c>
      <c r="B5" s="127" t="n">
        <v>49.32</v>
      </c>
      <c r="C5" s="92" t="n"/>
      <c r="D5" s="92" t="n"/>
      <c r="E5" s="92" t="n"/>
      <c r="F5" s="92" t="n"/>
      <c r="G5" s="92" t="n"/>
      <c r="H5" s="92" t="n"/>
      <c r="K5" s="89" t="inlineStr">
        <is>
          <t>Hornsby</t>
        </is>
      </c>
      <c r="L5" s="128">
        <f>F29</f>
        <v/>
      </c>
      <c r="M5" s="128">
        <f>F40</f>
        <v/>
      </c>
      <c r="N5" s="128">
        <f>F51</f>
        <v/>
      </c>
      <c r="O5" s="89" t="n">
        <v>0</v>
      </c>
    </row>
    <row r="6" ht="15" customHeight="1" s="90">
      <c r="A6" s="92" t="inlineStr">
        <is>
          <t>P1 Young family — visits per year (household)</t>
        </is>
      </c>
      <c r="B6" s="129" t="n">
        <v>17.2</v>
      </c>
      <c r="C6" s="92" t="n"/>
      <c r="D6" s="92" t="n"/>
      <c r="E6" s="92" t="n"/>
      <c r="F6" s="92" t="n"/>
      <c r="G6" s="92" t="n"/>
      <c r="H6" s="92" t="n"/>
      <c r="K6" s="89" t="inlineStr">
        <is>
          <t>Ryde</t>
        </is>
      </c>
      <c r="L6" s="128">
        <f>F30</f>
        <v/>
      </c>
      <c r="M6" s="128">
        <f>F41</f>
        <v/>
      </c>
      <c r="N6" s="128">
        <f>F52</f>
        <v/>
      </c>
      <c r="O6" s="89" t="n">
        <v>0</v>
      </c>
    </row>
    <row r="7" ht="15" customHeight="1" s="90">
      <c r="A7" s="92" t="inlineStr">
        <is>
          <t>P2 Retiree couple — visits per year (household)</t>
        </is>
      </c>
      <c r="B7" s="129" t="n">
        <v>12.8</v>
      </c>
      <c r="C7" s="92" t="n"/>
      <c r="D7" s="92" t="n"/>
      <c r="E7" s="92" t="n"/>
      <c r="F7" s="92" t="n"/>
      <c r="G7" s="92" t="n"/>
      <c r="H7" s="92" t="n"/>
      <c r="K7" s="89" t="inlineStr">
        <is>
          <t>Willoughby</t>
        </is>
      </c>
      <c r="L7" s="128">
        <f>F31</f>
        <v/>
      </c>
      <c r="M7" s="128">
        <f>F42</f>
        <v/>
      </c>
      <c r="N7" s="128">
        <f>F53</f>
        <v/>
      </c>
      <c r="O7" s="89" t="n">
        <v>0</v>
      </c>
    </row>
    <row r="8" ht="15" customHeight="1" s="90">
      <c r="A8" s="92" t="inlineStr">
        <is>
          <t>P3 Single working adult — visits per year</t>
        </is>
      </c>
      <c r="B8" s="129" t="n">
        <v>4.6</v>
      </c>
      <c r="C8" s="92" t="n"/>
      <c r="D8" s="92" t="n"/>
      <c r="E8" s="92" t="n"/>
      <c r="F8" s="92" t="n"/>
      <c r="G8" s="92" t="n"/>
      <c r="H8" s="92" t="n"/>
      <c r="K8" s="89" t="inlineStr">
        <is>
          <t>Ku-ring-gai</t>
        </is>
      </c>
      <c r="L8" s="128">
        <f>F32</f>
        <v/>
      </c>
      <c r="M8" s="128">
        <f>F43</f>
        <v/>
      </c>
      <c r="N8" s="128">
        <f>F54</f>
        <v/>
      </c>
      <c r="O8" s="89" t="n">
        <v>0</v>
      </c>
    </row>
    <row r="9" ht="15" customHeight="1" s="90">
      <c r="A9" s="92" t="inlineStr">
        <is>
          <t>P1 substitutability share (UCC + BB telehealth share)</t>
        </is>
      </c>
      <c r="B9" s="130" t="n">
        <v>0.2</v>
      </c>
      <c r="C9" s="92" t="n"/>
      <c r="D9" s="92" t="n"/>
      <c r="E9" s="92" t="n"/>
      <c r="F9" s="92" t="n"/>
      <c r="G9" s="92" t="n"/>
      <c r="H9" s="92" t="n"/>
      <c r="K9" s="89" t="inlineStr">
        <is>
          <t>Hunters Hill</t>
        </is>
      </c>
      <c r="L9" s="128">
        <f>F33</f>
        <v/>
      </c>
      <c r="M9" s="128">
        <f>F44</f>
        <v/>
      </c>
      <c r="N9" s="128">
        <f>F55</f>
        <v/>
      </c>
      <c r="O9" s="89" t="n">
        <v>0</v>
      </c>
    </row>
    <row r="10" ht="15" customHeight="1" s="90">
      <c r="A10" s="92" t="inlineStr">
        <is>
          <t>P2 substitutability share</t>
        </is>
      </c>
      <c r="B10" s="130" t="n">
        <v>0.1</v>
      </c>
      <c r="C10" s="92" t="n"/>
      <c r="D10" s="92" t="n"/>
      <c r="E10" s="92" t="n"/>
      <c r="F10" s="92" t="n"/>
      <c r="G10" s="92" t="n"/>
      <c r="H10" s="92" t="n"/>
      <c r="K10" s="89" t="inlineStr">
        <is>
          <t>Lane Cove</t>
        </is>
      </c>
      <c r="L10" s="128">
        <f>F34</f>
        <v/>
      </c>
      <c r="M10" s="128">
        <f>F45</f>
        <v/>
      </c>
      <c r="N10" s="128">
        <f>F56</f>
        <v/>
      </c>
      <c r="O10" s="89" t="n">
        <v>1</v>
      </c>
    </row>
    <row r="11" ht="15" customHeight="1" s="90">
      <c r="A11" s="92" t="inlineStr">
        <is>
          <t>P3 substitutability share</t>
        </is>
      </c>
      <c r="B11" s="130" t="n">
        <v>0.25</v>
      </c>
      <c r="C11" s="92" t="n"/>
      <c r="D11" s="92" t="n"/>
      <c r="E11" s="92" t="n"/>
      <c r="F11" s="92" t="n"/>
      <c r="G11" s="92" t="n"/>
      <c r="H11" s="92" t="n"/>
      <c r="K11" s="89" t="inlineStr">
        <is>
          <t>North Sydney</t>
        </is>
      </c>
      <c r="L11" s="128">
        <f>F35</f>
        <v/>
      </c>
      <c r="M11" s="128">
        <f>F46</f>
        <v/>
      </c>
      <c r="N11" s="128">
        <f>F57</f>
        <v/>
      </c>
      <c r="O11" s="89" t="n">
        <v>0</v>
      </c>
    </row>
    <row r="12" ht="15" customHeight="1" s="90">
      <c r="A12" s="92" t="n"/>
      <c r="B12" s="92" t="n"/>
      <c r="C12" s="92" t="n"/>
      <c r="D12" s="92" t="n"/>
      <c r="E12" s="92" t="n"/>
      <c r="F12" s="92" t="n"/>
      <c r="G12" s="92" t="n"/>
      <c r="H12" s="92" t="n"/>
      <c r="K12" s="89" t="inlineStr">
        <is>
          <t>Woollahra</t>
        </is>
      </c>
      <c r="L12" s="128">
        <f>F36</f>
        <v/>
      </c>
      <c r="M12" s="128">
        <f>F47</f>
        <v/>
      </c>
      <c r="N12" s="128">
        <f>F58</f>
        <v/>
      </c>
      <c r="O12" s="89" t="n">
        <v>0</v>
      </c>
    </row>
    <row r="13" ht="15" customHeight="1" s="90">
      <c r="A13" s="105" t="inlineStr">
        <is>
          <t>PEER LGA BB RATES (Jan 2026, AIHW residence basis — pulled from 'AIHW LGA monthly' tab)</t>
        </is>
      </c>
      <c r="D13" s="92" t="n"/>
      <c r="E13" s="92" t="n"/>
      <c r="F13" s="92" t="n"/>
      <c r="G13" s="92" t="n"/>
      <c r="H13" s="92" t="n"/>
      <c r="K13" s="89" t="inlineStr">
        <is>
          <t>Mosman</t>
        </is>
      </c>
      <c r="L13" s="128">
        <f>F37</f>
        <v/>
      </c>
      <c r="M13" s="128">
        <f>F48</f>
        <v/>
      </c>
      <c r="N13" s="128">
        <f>F59</f>
        <v/>
      </c>
      <c r="O13" s="89" t="n">
        <v>0</v>
      </c>
    </row>
    <row r="14" ht="15" customHeight="1" s="90">
      <c r="A14" s="131" t="inlineStr">
        <is>
          <t>LGA</t>
        </is>
      </c>
      <c r="B14" s="131" t="inlineStr">
        <is>
          <t>BB rate (Jan 2026)</t>
        </is>
      </c>
      <c r="C14" s="92" t="n"/>
      <c r="D14" s="92" t="n"/>
      <c r="E14" s="92" t="n"/>
      <c r="F14" s="92" t="n"/>
      <c r="G14" s="92" t="n"/>
      <c r="H14" s="92" t="n"/>
    </row>
    <row r="15" ht="15" customHeight="1" s="90">
      <c r="A15" s="96" t="inlineStr">
        <is>
          <t>Hornsby</t>
        </is>
      </c>
      <c r="B15" s="132">
        <f>INDEX('AIHW LGA monthly'!$C$6:$C$14,MATCH(A15,'AIHW LGA monthly'!$A$6:$A$14,0))</f>
        <v/>
      </c>
      <c r="C15" s="92" t="n"/>
      <c r="D15" s="92" t="n"/>
      <c r="E15" s="92" t="n"/>
      <c r="F15" s="92" t="n"/>
      <c r="G15" s="92" t="n"/>
      <c r="H15" s="92" t="n"/>
    </row>
    <row r="16" ht="15" customHeight="1" s="90">
      <c r="A16" s="96" t="inlineStr">
        <is>
          <t>Ryde</t>
        </is>
      </c>
      <c r="B16" s="132">
        <f>INDEX('AIHW LGA monthly'!$C$6:$C$14,MATCH(A16,'AIHW LGA monthly'!$A$6:$A$14,0))</f>
        <v/>
      </c>
      <c r="C16" s="92" t="n"/>
      <c r="D16" s="92" t="n"/>
      <c r="E16" s="92" t="n"/>
      <c r="F16" s="92" t="n"/>
      <c r="G16" s="92" t="n"/>
      <c r="H16" s="92" t="n"/>
    </row>
    <row r="17" ht="15" customHeight="1" s="90">
      <c r="A17" s="96" t="inlineStr">
        <is>
          <t>Willoughby</t>
        </is>
      </c>
      <c r="B17" s="132">
        <f>INDEX('AIHW LGA monthly'!$C$6:$C$14,MATCH(A17,'AIHW LGA monthly'!$A$6:$A$14,0))</f>
        <v/>
      </c>
      <c r="C17" s="92" t="n"/>
      <c r="D17" s="92" t="n"/>
      <c r="E17" s="92" t="n"/>
      <c r="F17" s="92" t="n"/>
      <c r="G17" s="92" t="n"/>
      <c r="H17" s="92" t="n"/>
    </row>
    <row r="18" ht="15" customHeight="1" s="90">
      <c r="A18" s="96" t="inlineStr">
        <is>
          <t>Ku-ring-gai</t>
        </is>
      </c>
      <c r="B18" s="132">
        <f>INDEX('AIHW LGA monthly'!$C$6:$C$14,MATCH(A18,'AIHW LGA monthly'!$A$6:$A$14,0))</f>
        <v/>
      </c>
      <c r="C18" s="92" t="n"/>
      <c r="D18" s="92" t="n"/>
      <c r="E18" s="92" t="n"/>
      <c r="F18" s="92" t="n"/>
      <c r="G18" s="92" t="n"/>
      <c r="H18" s="92" t="n"/>
    </row>
    <row r="19" ht="15" customHeight="1" s="90">
      <c r="A19" s="96" t="inlineStr">
        <is>
          <t>Hunters Hill</t>
        </is>
      </c>
      <c r="B19" s="132">
        <f>INDEX('AIHW LGA monthly'!$C$6:$C$14,MATCH(A19,'AIHW LGA monthly'!$A$6:$A$14,0))</f>
        <v/>
      </c>
      <c r="C19" s="92" t="n"/>
      <c r="D19" s="92" t="n"/>
      <c r="E19" s="92" t="n"/>
      <c r="F19" s="92" t="n"/>
      <c r="G19" s="92" t="n"/>
      <c r="H19" s="92" t="n"/>
    </row>
    <row r="20" ht="15" customHeight="1" s="90">
      <c r="A20" s="96" t="inlineStr">
        <is>
          <t>Lane Cove</t>
        </is>
      </c>
      <c r="B20" s="132">
        <f>INDEX('AIHW LGA monthly'!$C$6:$C$14,MATCH(A20,'AIHW LGA monthly'!$A$6:$A$14,0))</f>
        <v/>
      </c>
      <c r="C20" s="92" t="n"/>
      <c r="D20" s="92" t="n"/>
      <c r="E20" s="92" t="n"/>
      <c r="F20" s="92" t="n"/>
      <c r="G20" s="92" t="n"/>
      <c r="H20" s="92" t="n"/>
    </row>
    <row r="21" ht="15" customHeight="1" s="90">
      <c r="A21" s="96" t="inlineStr">
        <is>
          <t>North Sydney</t>
        </is>
      </c>
      <c r="B21" s="132">
        <f>INDEX('AIHW LGA monthly'!$C$6:$C$14,MATCH(A21,'AIHW LGA monthly'!$A$6:$A$14,0))</f>
        <v/>
      </c>
      <c r="C21" s="92" t="n"/>
      <c r="D21" s="92" t="n"/>
      <c r="E21" s="92" t="n"/>
      <c r="F21" s="92" t="n"/>
      <c r="G21" s="92" t="n"/>
      <c r="H21" s="92" t="n"/>
    </row>
    <row r="22" ht="15" customHeight="1" s="90">
      <c r="A22" s="96" t="inlineStr">
        <is>
          <t>Woollahra</t>
        </is>
      </c>
      <c r="B22" s="132">
        <f>INDEX('AIHW LGA monthly'!$C$6:$C$14,MATCH(A22,'AIHW LGA monthly'!$A$6:$A$14,0))</f>
        <v/>
      </c>
      <c r="C22" s="92" t="n"/>
      <c r="D22" s="92" t="n"/>
      <c r="E22" s="92" t="n"/>
      <c r="F22" s="92" t="n"/>
      <c r="G22" s="92" t="n"/>
      <c r="H22" s="92" t="n"/>
    </row>
    <row r="23" ht="15" customHeight="1" s="90">
      <c r="A23" s="96" t="inlineStr">
        <is>
          <t>Mosman</t>
        </is>
      </c>
      <c r="B23" s="132">
        <f>INDEX('AIHW LGA monthly'!$C$6:$C$14,MATCH(A23,'AIHW LGA monthly'!$A$6:$A$14,0))</f>
        <v/>
      </c>
      <c r="C23" s="92" t="n"/>
      <c r="D23" s="92" t="n"/>
      <c r="E23" s="92" t="n"/>
      <c r="F23" s="92" t="n"/>
      <c r="G23" s="92" t="n"/>
      <c r="H23" s="92" t="n"/>
    </row>
    <row r="24" ht="15" customHeight="1" s="90">
      <c r="A24" s="92" t="n"/>
      <c r="B24" s="92" t="n"/>
      <c r="C24" s="92" t="n"/>
      <c r="D24" s="92" t="n"/>
      <c r="E24" s="92" t="n"/>
      <c r="F24" s="92" t="n"/>
      <c r="G24" s="92" t="n"/>
      <c r="H24" s="92" t="n"/>
    </row>
    <row r="25" ht="15" customHeight="1" s="90">
      <c r="A25" s="105" t="inlineStr">
        <is>
          <t>SCENARIOS</t>
        </is>
      </c>
      <c r="B25" s="92" t="n"/>
      <c r="C25" s="92" t="n"/>
      <c r="D25" s="92" t="n"/>
      <c r="E25" s="92" t="n"/>
      <c r="F25" s="92" t="n"/>
      <c r="G25" s="92" t="n"/>
      <c r="H25" s="92" t="n"/>
    </row>
    <row r="26" ht="15" customHeight="1" s="90">
      <c r="A26" s="98" t="inlineStr">
        <is>
          <t>Persona</t>
        </is>
      </c>
      <c r="B26" s="98" t="inlineStr">
        <is>
          <t>Scenario</t>
        </is>
      </c>
      <c r="C26" s="98" t="inlineStr">
        <is>
          <t>Visits/yr</t>
        </is>
      </c>
      <c r="D26" s="98" t="inlineStr">
        <is>
          <t>OOP/visit ($)</t>
        </is>
      </c>
      <c r="E26" s="98" t="inlineStr">
        <is>
          <t>BB rate (peer)</t>
        </is>
      </c>
      <c r="F26" s="98" t="inlineStr">
        <is>
          <t>Annual OOP ($)</t>
        </is>
      </c>
      <c r="G26" s="98" t="inlineStr">
        <is>
          <t>Notes</t>
        </is>
      </c>
      <c r="H26" s="98" t="inlineStr">
        <is>
          <t>source_id</t>
        </is>
      </c>
    </row>
    <row r="27" ht="23.25" customHeight="1" s="90">
      <c r="A27" s="112" t="inlineStr">
        <is>
          <t>P1 Young family</t>
        </is>
      </c>
      <c r="B27" s="112" t="inlineStr">
        <is>
          <t>local_only</t>
        </is>
      </c>
      <c r="C27" s="113">
        <f>B6</f>
        <v/>
      </c>
      <c r="D27" s="133">
        <f>$B$5</f>
        <v/>
      </c>
      <c r="E27" s="112" t="inlineStr">
        <is>
          <t>—</t>
        </is>
      </c>
      <c r="F27" s="133">
        <f>C27*D27</f>
        <v/>
      </c>
      <c r="G27" s="99" t="inlineStr">
        <is>
          <t>Worst case: every visit at non-bulk-billing local GP. No UCC, no BB telehealth.</t>
        </is>
      </c>
      <c r="H27" s="112" t="inlineStr">
        <is>
          <t>DOH-1</t>
        </is>
      </c>
    </row>
    <row r="28" ht="23.25" customHeight="1" s="90">
      <c r="A28" s="112" t="inlineStr">
        <is>
          <t>P1 Young family</t>
        </is>
      </c>
      <c r="B28" s="112" t="inlineStr">
        <is>
          <t>realistic_mix</t>
        </is>
      </c>
      <c r="C28" s="113">
        <f>B6</f>
        <v/>
      </c>
      <c r="D28" s="133">
        <f>$B$5</f>
        <v/>
      </c>
      <c r="E28" s="114">
        <f>B9</f>
        <v/>
      </c>
      <c r="F28" s="133">
        <f>C28*D28*(1-E28)</f>
        <v/>
      </c>
      <c r="G28" s="99" t="inlineStr">
        <is>
          <t>Realistic: substitutability share covered by UCC or BB telehealth at zero OOP; remainder at NS PHN OOP.</t>
        </is>
      </c>
      <c r="H28" s="112" t="inlineStr">
        <is>
          <t>DOH-1</t>
        </is>
      </c>
    </row>
    <row r="29" ht="23.25" customHeight="1" s="90">
      <c r="A29" s="112" t="inlineStr">
        <is>
          <t>P1 Young family</t>
        </is>
      </c>
      <c r="B29" s="112" t="inlineStr">
        <is>
          <t>if_in_Hornsby</t>
        </is>
      </c>
      <c r="C29" s="113">
        <f>B6</f>
        <v/>
      </c>
      <c r="D29" s="133">
        <f>$B$5</f>
        <v/>
      </c>
      <c r="E29" s="114">
        <f>$B$15</f>
        <v/>
      </c>
      <c r="F29" s="133">
        <f>C29*D29*(1-E29)</f>
        <v/>
      </c>
      <c r="G29" s="99" t="inlineStr">
        <is>
          <t>If household lived in Hornsby: BB rate = AIHW Jan 2026; OOP applies only to non-BB share.</t>
        </is>
      </c>
      <c r="H29" s="112" t="inlineStr">
        <is>
          <t>AIHW-1, DOH-1</t>
        </is>
      </c>
    </row>
    <row r="30" ht="23.25" customHeight="1" s="90">
      <c r="A30" s="112" t="inlineStr">
        <is>
          <t>P1 Young family</t>
        </is>
      </c>
      <c r="B30" s="112" t="inlineStr">
        <is>
          <t>if_in_Ryde</t>
        </is>
      </c>
      <c r="C30" s="113">
        <f>B6</f>
        <v/>
      </c>
      <c r="D30" s="133">
        <f>$B$5</f>
        <v/>
      </c>
      <c r="E30" s="114">
        <f>$B$16</f>
        <v/>
      </c>
      <c r="F30" s="133">
        <f>C30*D30*(1-E30)</f>
        <v/>
      </c>
      <c r="G30" s="99" t="inlineStr">
        <is>
          <t>If household lived in Ryde: BB rate = AIHW Jan 2026; OOP applies only to non-BB share.</t>
        </is>
      </c>
      <c r="H30" s="112" t="inlineStr">
        <is>
          <t>AIHW-1, DOH-1</t>
        </is>
      </c>
    </row>
    <row r="31" ht="23.25" customHeight="1" s="90">
      <c r="A31" s="112" t="inlineStr">
        <is>
          <t>P1 Young family</t>
        </is>
      </c>
      <c r="B31" s="112" t="inlineStr">
        <is>
          <t>if_in_Willoughby</t>
        </is>
      </c>
      <c r="C31" s="113">
        <f>B6</f>
        <v/>
      </c>
      <c r="D31" s="133">
        <f>$B$5</f>
        <v/>
      </c>
      <c r="E31" s="114">
        <f>$B$17</f>
        <v/>
      </c>
      <c r="F31" s="133">
        <f>C31*D31*(1-E31)</f>
        <v/>
      </c>
      <c r="G31" s="99" t="inlineStr">
        <is>
          <t>If household lived in Willoughby: BB rate = AIHW Jan 2026; OOP applies only to non-BB share.</t>
        </is>
      </c>
      <c r="H31" s="112" t="inlineStr">
        <is>
          <t>AIHW-1, DOH-1</t>
        </is>
      </c>
    </row>
    <row r="32" ht="23.25" customHeight="1" s="90">
      <c r="A32" s="112" t="inlineStr">
        <is>
          <t>P1 Young family</t>
        </is>
      </c>
      <c r="B32" s="112" t="inlineStr">
        <is>
          <t>if_in_Ku-ring-gai</t>
        </is>
      </c>
      <c r="C32" s="113">
        <f>B6</f>
        <v/>
      </c>
      <c r="D32" s="133">
        <f>$B$5</f>
        <v/>
      </c>
      <c r="E32" s="114">
        <f>$B$18</f>
        <v/>
      </c>
      <c r="F32" s="133">
        <f>C32*D32*(1-E32)</f>
        <v/>
      </c>
      <c r="G32" s="99" t="inlineStr">
        <is>
          <t>If household lived in Ku-ring-gai: BB rate = AIHW Jan 2026; OOP applies only to non-BB share.</t>
        </is>
      </c>
      <c r="H32" s="112" t="inlineStr">
        <is>
          <t>AIHW-1, DOH-1</t>
        </is>
      </c>
    </row>
    <row r="33" ht="23.25" customHeight="1" s="90">
      <c r="A33" s="112" t="inlineStr">
        <is>
          <t>P1 Young family</t>
        </is>
      </c>
      <c r="B33" s="112" t="inlineStr">
        <is>
          <t>if_in_Hunters_Hill</t>
        </is>
      </c>
      <c r="C33" s="113">
        <f>B6</f>
        <v/>
      </c>
      <c r="D33" s="133">
        <f>$B$5</f>
        <v/>
      </c>
      <c r="E33" s="114">
        <f>$B$19</f>
        <v/>
      </c>
      <c r="F33" s="133">
        <f>C33*D33*(1-E33)</f>
        <v/>
      </c>
      <c r="G33" s="99" t="inlineStr">
        <is>
          <t>If household lived in Hunters Hill: BB rate = AIHW Jan 2026; OOP applies only to non-BB share.</t>
        </is>
      </c>
      <c r="H33" s="112" t="inlineStr">
        <is>
          <t>AIHW-1, DOH-1</t>
        </is>
      </c>
    </row>
    <row r="34" ht="23.25" customHeight="1" s="90">
      <c r="A34" s="112" t="inlineStr">
        <is>
          <t>P1 Young family</t>
        </is>
      </c>
      <c r="B34" s="112" t="inlineStr">
        <is>
          <t>if_in_Lane_Cove</t>
        </is>
      </c>
      <c r="C34" s="113">
        <f>B6</f>
        <v/>
      </c>
      <c r="D34" s="133">
        <f>$B$5</f>
        <v/>
      </c>
      <c r="E34" s="114">
        <f>$B$20</f>
        <v/>
      </c>
      <c r="F34" s="133">
        <f>C34*D34*(1-E34)</f>
        <v/>
      </c>
      <c r="G34" s="99" t="inlineStr">
        <is>
          <t>If household lived in Lane Cove: BB rate = AIHW Jan 2026; OOP applies only to non-BB share.</t>
        </is>
      </c>
      <c r="H34" s="112" t="inlineStr">
        <is>
          <t>AIHW-1, DOH-1</t>
        </is>
      </c>
    </row>
    <row r="35" ht="23.25" customHeight="1" s="90">
      <c r="A35" s="112" t="inlineStr">
        <is>
          <t>P1 Young family</t>
        </is>
      </c>
      <c r="B35" s="112" t="inlineStr">
        <is>
          <t>if_in_North_Sydney</t>
        </is>
      </c>
      <c r="C35" s="113">
        <f>B6</f>
        <v/>
      </c>
      <c r="D35" s="133">
        <f>$B$5</f>
        <v/>
      </c>
      <c r="E35" s="114">
        <f>$B$21</f>
        <v/>
      </c>
      <c r="F35" s="133">
        <f>C35*D35*(1-E35)</f>
        <v/>
      </c>
      <c r="G35" s="99" t="inlineStr">
        <is>
          <t>If household lived in North Sydney: BB rate = AIHW Jan 2026; OOP applies only to non-BB share.</t>
        </is>
      </c>
      <c r="H35" s="112" t="inlineStr">
        <is>
          <t>AIHW-1, DOH-1</t>
        </is>
      </c>
    </row>
    <row r="36" ht="23.25" customHeight="1" s="90">
      <c r="A36" s="112" t="inlineStr">
        <is>
          <t>P1 Young family</t>
        </is>
      </c>
      <c r="B36" s="112" t="inlineStr">
        <is>
          <t>if_in_Woollahra</t>
        </is>
      </c>
      <c r="C36" s="113">
        <f>B6</f>
        <v/>
      </c>
      <c r="D36" s="133">
        <f>$B$5</f>
        <v/>
      </c>
      <c r="E36" s="114">
        <f>$B$22</f>
        <v/>
      </c>
      <c r="F36" s="133">
        <f>C36*D36*(1-E36)</f>
        <v/>
      </c>
      <c r="G36" s="99" t="inlineStr">
        <is>
          <t>If household lived in Woollahra: BB rate = AIHW Jan 2026; OOP applies only to non-BB share.</t>
        </is>
      </c>
      <c r="H36" s="112" t="inlineStr">
        <is>
          <t>AIHW-1, DOH-1</t>
        </is>
      </c>
    </row>
    <row r="37" ht="23.25" customHeight="1" s="90">
      <c r="A37" s="112" t="inlineStr">
        <is>
          <t>P1 Young family</t>
        </is>
      </c>
      <c r="B37" s="112" t="inlineStr">
        <is>
          <t>if_in_Mosman</t>
        </is>
      </c>
      <c r="C37" s="113">
        <f>B6</f>
        <v/>
      </c>
      <c r="D37" s="133">
        <f>$B$5</f>
        <v/>
      </c>
      <c r="E37" s="114">
        <f>$B$23</f>
        <v/>
      </c>
      <c r="F37" s="133">
        <f>C37*D37*(1-E37)</f>
        <v/>
      </c>
      <c r="G37" s="99" t="inlineStr">
        <is>
          <t>If household lived in Mosman: BB rate = AIHW Jan 2026; OOP applies only to non-BB share.</t>
        </is>
      </c>
      <c r="H37" s="112" t="inlineStr">
        <is>
          <t>AIHW-1, DOH-1</t>
        </is>
      </c>
    </row>
    <row r="38" ht="23.25" customHeight="1" s="90">
      <c r="A38" s="112" t="inlineStr">
        <is>
          <t>P2 Retiree couple</t>
        </is>
      </c>
      <c r="B38" s="112" t="inlineStr">
        <is>
          <t>local_only</t>
        </is>
      </c>
      <c r="C38" s="113">
        <f>B7</f>
        <v/>
      </c>
      <c r="D38" s="133">
        <f>$B$5</f>
        <v/>
      </c>
      <c r="E38" s="112" t="inlineStr">
        <is>
          <t>—</t>
        </is>
      </c>
      <c r="F38" s="133">
        <f>C38*D38</f>
        <v/>
      </c>
      <c r="G38" s="99" t="inlineStr">
        <is>
          <t>Worst case: every visit at non-bulk-billing local GP. No UCC, no BB telehealth.</t>
        </is>
      </c>
      <c r="H38" s="112" t="inlineStr">
        <is>
          <t>DOH-1</t>
        </is>
      </c>
    </row>
    <row r="39" ht="23.25" customHeight="1" s="90">
      <c r="A39" s="112" t="inlineStr">
        <is>
          <t>P2 Retiree couple</t>
        </is>
      </c>
      <c r="B39" s="112" t="inlineStr">
        <is>
          <t>realistic_mix</t>
        </is>
      </c>
      <c r="C39" s="113">
        <f>B7</f>
        <v/>
      </c>
      <c r="D39" s="133">
        <f>$B$5</f>
        <v/>
      </c>
      <c r="E39" s="114">
        <f>B10</f>
        <v/>
      </c>
      <c r="F39" s="133">
        <f>C39*D39*(1-E39)</f>
        <v/>
      </c>
      <c r="G39" s="99" t="inlineStr">
        <is>
          <t>Realistic: substitutability share covered by UCC or BB telehealth at zero OOP; remainder at NS PHN OOP.</t>
        </is>
      </c>
      <c r="H39" s="112" t="inlineStr">
        <is>
          <t>DOH-1</t>
        </is>
      </c>
    </row>
    <row r="40" ht="23.25" customHeight="1" s="90">
      <c r="A40" s="112" t="inlineStr">
        <is>
          <t>P2 Retiree couple</t>
        </is>
      </c>
      <c r="B40" s="112" t="inlineStr">
        <is>
          <t>if_in_Hornsby</t>
        </is>
      </c>
      <c r="C40" s="113">
        <f>B7</f>
        <v/>
      </c>
      <c r="D40" s="133">
        <f>$B$5</f>
        <v/>
      </c>
      <c r="E40" s="114">
        <f>$B$15</f>
        <v/>
      </c>
      <c r="F40" s="133">
        <f>C40*D40*(1-E40)</f>
        <v/>
      </c>
      <c r="G40" s="99" t="inlineStr">
        <is>
          <t>If household lived in Hornsby: BB rate = AIHW Jan 2026; OOP applies only to non-BB share.</t>
        </is>
      </c>
      <c r="H40" s="112" t="inlineStr">
        <is>
          <t>AIHW-1, DOH-1</t>
        </is>
      </c>
    </row>
    <row r="41" ht="23.25" customHeight="1" s="90">
      <c r="A41" s="112" t="inlineStr">
        <is>
          <t>P2 Retiree couple</t>
        </is>
      </c>
      <c r="B41" s="112" t="inlineStr">
        <is>
          <t>if_in_Ryde</t>
        </is>
      </c>
      <c r="C41" s="113">
        <f>B7</f>
        <v/>
      </c>
      <c r="D41" s="133">
        <f>$B$5</f>
        <v/>
      </c>
      <c r="E41" s="114">
        <f>$B$16</f>
        <v/>
      </c>
      <c r="F41" s="133">
        <f>C41*D41*(1-E41)</f>
        <v/>
      </c>
      <c r="G41" s="99" t="inlineStr">
        <is>
          <t>If household lived in Ryde: BB rate = AIHW Jan 2026; OOP applies only to non-BB share.</t>
        </is>
      </c>
      <c r="H41" s="112" t="inlineStr">
        <is>
          <t>AIHW-1, DOH-1</t>
        </is>
      </c>
    </row>
    <row r="42" ht="23.25" customHeight="1" s="90">
      <c r="A42" s="112" t="inlineStr">
        <is>
          <t>P2 Retiree couple</t>
        </is>
      </c>
      <c r="B42" s="112" t="inlineStr">
        <is>
          <t>if_in_Willoughby</t>
        </is>
      </c>
      <c r="C42" s="113">
        <f>B7</f>
        <v/>
      </c>
      <c r="D42" s="133">
        <f>$B$5</f>
        <v/>
      </c>
      <c r="E42" s="114">
        <f>$B$17</f>
        <v/>
      </c>
      <c r="F42" s="133">
        <f>C42*D42*(1-E42)</f>
        <v/>
      </c>
      <c r="G42" s="99" t="inlineStr">
        <is>
          <t>If household lived in Willoughby: BB rate = AIHW Jan 2026; OOP applies only to non-BB share.</t>
        </is>
      </c>
      <c r="H42" s="112" t="inlineStr">
        <is>
          <t>AIHW-1, DOH-1</t>
        </is>
      </c>
    </row>
    <row r="43" ht="23.25" customHeight="1" s="90">
      <c r="A43" s="112" t="inlineStr">
        <is>
          <t>P2 Retiree couple</t>
        </is>
      </c>
      <c r="B43" s="112" t="inlineStr">
        <is>
          <t>if_in_Ku-ring-gai</t>
        </is>
      </c>
      <c r="C43" s="113">
        <f>B7</f>
        <v/>
      </c>
      <c r="D43" s="133">
        <f>$B$5</f>
        <v/>
      </c>
      <c r="E43" s="114">
        <f>$B$18</f>
        <v/>
      </c>
      <c r="F43" s="133">
        <f>C43*D43*(1-E43)</f>
        <v/>
      </c>
      <c r="G43" s="99" t="inlineStr">
        <is>
          <t>If household lived in Ku-ring-gai: BB rate = AIHW Jan 2026; OOP applies only to non-BB share.</t>
        </is>
      </c>
      <c r="H43" s="112" t="inlineStr">
        <is>
          <t>AIHW-1, DOH-1</t>
        </is>
      </c>
    </row>
    <row r="44" ht="23.25" customHeight="1" s="90">
      <c r="A44" s="112" t="inlineStr">
        <is>
          <t>P2 Retiree couple</t>
        </is>
      </c>
      <c r="B44" s="112" t="inlineStr">
        <is>
          <t>if_in_Hunters_Hill</t>
        </is>
      </c>
      <c r="C44" s="113">
        <f>B7</f>
        <v/>
      </c>
      <c r="D44" s="133">
        <f>$B$5</f>
        <v/>
      </c>
      <c r="E44" s="114">
        <f>$B$19</f>
        <v/>
      </c>
      <c r="F44" s="133">
        <f>C44*D44*(1-E44)</f>
        <v/>
      </c>
      <c r="G44" s="99" t="inlineStr">
        <is>
          <t>If household lived in Hunters Hill: BB rate = AIHW Jan 2026; OOP applies only to non-BB share.</t>
        </is>
      </c>
      <c r="H44" s="112" t="inlineStr">
        <is>
          <t>AIHW-1, DOH-1</t>
        </is>
      </c>
    </row>
    <row r="45" ht="23.25" customHeight="1" s="90">
      <c r="A45" s="112" t="inlineStr">
        <is>
          <t>P2 Retiree couple</t>
        </is>
      </c>
      <c r="B45" s="112" t="inlineStr">
        <is>
          <t>if_in_Lane_Cove</t>
        </is>
      </c>
      <c r="C45" s="113">
        <f>B7</f>
        <v/>
      </c>
      <c r="D45" s="133">
        <f>$B$5</f>
        <v/>
      </c>
      <c r="E45" s="114">
        <f>$B$20</f>
        <v/>
      </c>
      <c r="F45" s="133">
        <f>C45*D45*(1-E45)</f>
        <v/>
      </c>
      <c r="G45" s="99" t="inlineStr">
        <is>
          <t>If household lived in Lane Cove: BB rate = AIHW Jan 2026; OOP applies only to non-BB share.</t>
        </is>
      </c>
      <c r="H45" s="112" t="inlineStr">
        <is>
          <t>AIHW-1, DOH-1</t>
        </is>
      </c>
    </row>
    <row r="46" ht="23.25" customHeight="1" s="90">
      <c r="A46" s="112" t="inlineStr">
        <is>
          <t>P2 Retiree couple</t>
        </is>
      </c>
      <c r="B46" s="112" t="inlineStr">
        <is>
          <t>if_in_North_Sydney</t>
        </is>
      </c>
      <c r="C46" s="113">
        <f>B7</f>
        <v/>
      </c>
      <c r="D46" s="133">
        <f>$B$5</f>
        <v/>
      </c>
      <c r="E46" s="114">
        <f>$B$21</f>
        <v/>
      </c>
      <c r="F46" s="133">
        <f>C46*D46*(1-E46)</f>
        <v/>
      </c>
      <c r="G46" s="99" t="inlineStr">
        <is>
          <t>If household lived in North Sydney: BB rate = AIHW Jan 2026; OOP applies only to non-BB share.</t>
        </is>
      </c>
      <c r="H46" s="112" t="inlineStr">
        <is>
          <t>AIHW-1, DOH-1</t>
        </is>
      </c>
    </row>
    <row r="47" ht="23.25" customHeight="1" s="90">
      <c r="A47" s="112" t="inlineStr">
        <is>
          <t>P2 Retiree couple</t>
        </is>
      </c>
      <c r="B47" s="112" t="inlineStr">
        <is>
          <t>if_in_Woollahra</t>
        </is>
      </c>
      <c r="C47" s="113">
        <f>B7</f>
        <v/>
      </c>
      <c r="D47" s="133">
        <f>$B$5</f>
        <v/>
      </c>
      <c r="E47" s="114">
        <f>$B$22</f>
        <v/>
      </c>
      <c r="F47" s="133">
        <f>C47*D47*(1-E47)</f>
        <v/>
      </c>
      <c r="G47" s="99" t="inlineStr">
        <is>
          <t>If household lived in Woollahra: BB rate = AIHW Jan 2026; OOP applies only to non-BB share.</t>
        </is>
      </c>
      <c r="H47" s="112" t="inlineStr">
        <is>
          <t>AIHW-1, DOH-1</t>
        </is>
      </c>
    </row>
    <row r="48" ht="23.25" customHeight="1" s="90">
      <c r="A48" s="112" t="inlineStr">
        <is>
          <t>P2 Retiree couple</t>
        </is>
      </c>
      <c r="B48" s="112" t="inlineStr">
        <is>
          <t>if_in_Mosman</t>
        </is>
      </c>
      <c r="C48" s="113">
        <f>B7</f>
        <v/>
      </c>
      <c r="D48" s="133">
        <f>$B$5</f>
        <v/>
      </c>
      <c r="E48" s="114">
        <f>$B$23</f>
        <v/>
      </c>
      <c r="F48" s="133">
        <f>C48*D48*(1-E48)</f>
        <v/>
      </c>
      <c r="G48" s="99" t="inlineStr">
        <is>
          <t>If household lived in Mosman: BB rate = AIHW Jan 2026; OOP applies only to non-BB share.</t>
        </is>
      </c>
      <c r="H48" s="112" t="inlineStr">
        <is>
          <t>AIHW-1, DOH-1</t>
        </is>
      </c>
    </row>
    <row r="49" ht="23.25" customHeight="1" s="90">
      <c r="A49" s="112" t="inlineStr">
        <is>
          <t>P3 Single adult</t>
        </is>
      </c>
      <c r="B49" s="112" t="inlineStr">
        <is>
          <t>local_only</t>
        </is>
      </c>
      <c r="C49" s="113">
        <f>B8</f>
        <v/>
      </c>
      <c r="D49" s="133">
        <f>$B$5</f>
        <v/>
      </c>
      <c r="E49" s="112" t="inlineStr">
        <is>
          <t>—</t>
        </is>
      </c>
      <c r="F49" s="133">
        <f>C49*D49</f>
        <v/>
      </c>
      <c r="G49" s="99" t="inlineStr">
        <is>
          <t>Worst case: every visit at non-bulk-billing local GP. No UCC, no BB telehealth.</t>
        </is>
      </c>
      <c r="H49" s="112" t="inlineStr">
        <is>
          <t>DOH-1</t>
        </is>
      </c>
    </row>
    <row r="50" ht="23.25" customHeight="1" s="90">
      <c r="A50" s="112" t="inlineStr">
        <is>
          <t>P3 Single adult</t>
        </is>
      </c>
      <c r="B50" s="112" t="inlineStr">
        <is>
          <t>realistic_mix</t>
        </is>
      </c>
      <c r="C50" s="113">
        <f>B8</f>
        <v/>
      </c>
      <c r="D50" s="133">
        <f>$B$5</f>
        <v/>
      </c>
      <c r="E50" s="114">
        <f>B11</f>
        <v/>
      </c>
      <c r="F50" s="133">
        <f>C50*D50*(1-E50)</f>
        <v/>
      </c>
      <c r="G50" s="99" t="inlineStr">
        <is>
          <t>Realistic: substitutability share covered by UCC or BB telehealth at zero OOP; remainder at NS PHN OOP.</t>
        </is>
      </c>
      <c r="H50" s="112" t="inlineStr">
        <is>
          <t>DOH-1</t>
        </is>
      </c>
    </row>
    <row r="51" ht="23.25" customHeight="1" s="90">
      <c r="A51" s="112" t="inlineStr">
        <is>
          <t>P3 Single adult</t>
        </is>
      </c>
      <c r="B51" s="112" t="inlineStr">
        <is>
          <t>if_in_Hornsby</t>
        </is>
      </c>
      <c r="C51" s="113">
        <f>B8</f>
        <v/>
      </c>
      <c r="D51" s="133">
        <f>$B$5</f>
        <v/>
      </c>
      <c r="E51" s="114">
        <f>$B$15</f>
        <v/>
      </c>
      <c r="F51" s="133">
        <f>C51*D51*(1-E51)</f>
        <v/>
      </c>
      <c r="G51" s="99" t="inlineStr">
        <is>
          <t>If household lived in Hornsby: BB rate = AIHW Jan 2026; OOP applies only to non-BB share.</t>
        </is>
      </c>
      <c r="H51" s="112" t="inlineStr">
        <is>
          <t>AIHW-1, DOH-1</t>
        </is>
      </c>
    </row>
    <row r="52" ht="23.25" customHeight="1" s="90">
      <c r="A52" s="112" t="inlineStr">
        <is>
          <t>P3 Single adult</t>
        </is>
      </c>
      <c r="B52" s="112" t="inlineStr">
        <is>
          <t>if_in_Ryde</t>
        </is>
      </c>
      <c r="C52" s="113">
        <f>B8</f>
        <v/>
      </c>
      <c r="D52" s="133">
        <f>$B$5</f>
        <v/>
      </c>
      <c r="E52" s="114">
        <f>$B$16</f>
        <v/>
      </c>
      <c r="F52" s="133">
        <f>C52*D52*(1-E52)</f>
        <v/>
      </c>
      <c r="G52" s="99" t="inlineStr">
        <is>
          <t>If household lived in Ryde: BB rate = AIHW Jan 2026; OOP applies only to non-BB share.</t>
        </is>
      </c>
      <c r="H52" s="112" t="inlineStr">
        <is>
          <t>AIHW-1, DOH-1</t>
        </is>
      </c>
    </row>
    <row r="53" ht="23.25" customHeight="1" s="90">
      <c r="A53" s="112" t="inlineStr">
        <is>
          <t>P3 Single adult</t>
        </is>
      </c>
      <c r="B53" s="112" t="inlineStr">
        <is>
          <t>if_in_Willoughby</t>
        </is>
      </c>
      <c r="C53" s="113">
        <f>B8</f>
        <v/>
      </c>
      <c r="D53" s="133">
        <f>$B$5</f>
        <v/>
      </c>
      <c r="E53" s="114">
        <f>$B$17</f>
        <v/>
      </c>
      <c r="F53" s="133">
        <f>C53*D53*(1-E53)</f>
        <v/>
      </c>
      <c r="G53" s="99" t="inlineStr">
        <is>
          <t>If household lived in Willoughby: BB rate = AIHW Jan 2026; OOP applies only to non-BB share.</t>
        </is>
      </c>
      <c r="H53" s="112" t="inlineStr">
        <is>
          <t>AIHW-1, DOH-1</t>
        </is>
      </c>
    </row>
    <row r="54" ht="23.25" customHeight="1" s="90">
      <c r="A54" s="112" t="inlineStr">
        <is>
          <t>P3 Single adult</t>
        </is>
      </c>
      <c r="B54" s="112" t="inlineStr">
        <is>
          <t>if_in_Ku-ring-gai</t>
        </is>
      </c>
      <c r="C54" s="113">
        <f>B8</f>
        <v/>
      </c>
      <c r="D54" s="133">
        <f>$B$5</f>
        <v/>
      </c>
      <c r="E54" s="114">
        <f>$B$18</f>
        <v/>
      </c>
      <c r="F54" s="133">
        <f>C54*D54*(1-E54)</f>
        <v/>
      </c>
      <c r="G54" s="99" t="inlineStr">
        <is>
          <t>If household lived in Ku-ring-gai: BB rate = AIHW Jan 2026; OOP applies only to non-BB share.</t>
        </is>
      </c>
      <c r="H54" s="112" t="inlineStr">
        <is>
          <t>AIHW-1, DOH-1</t>
        </is>
      </c>
    </row>
    <row r="55" ht="23.25" customHeight="1" s="90">
      <c r="A55" s="112" t="inlineStr">
        <is>
          <t>P3 Single adult</t>
        </is>
      </c>
      <c r="B55" s="112" t="inlineStr">
        <is>
          <t>if_in_Hunters_Hill</t>
        </is>
      </c>
      <c r="C55" s="113">
        <f>B8</f>
        <v/>
      </c>
      <c r="D55" s="133">
        <f>$B$5</f>
        <v/>
      </c>
      <c r="E55" s="114">
        <f>$B$19</f>
        <v/>
      </c>
      <c r="F55" s="133">
        <f>C55*D55*(1-E55)</f>
        <v/>
      </c>
      <c r="G55" s="99" t="inlineStr">
        <is>
          <t>If household lived in Hunters Hill: BB rate = AIHW Jan 2026; OOP applies only to non-BB share.</t>
        </is>
      </c>
      <c r="H55" s="112" t="inlineStr">
        <is>
          <t>AIHW-1, DOH-1</t>
        </is>
      </c>
    </row>
    <row r="56" ht="23.25" customHeight="1" s="90">
      <c r="A56" s="112" t="inlineStr">
        <is>
          <t>P3 Single adult</t>
        </is>
      </c>
      <c r="B56" s="112" t="inlineStr">
        <is>
          <t>if_in_Lane_Cove</t>
        </is>
      </c>
      <c r="C56" s="113">
        <f>B8</f>
        <v/>
      </c>
      <c r="D56" s="133">
        <f>$B$5</f>
        <v/>
      </c>
      <c r="E56" s="114">
        <f>$B$20</f>
        <v/>
      </c>
      <c r="F56" s="133">
        <f>C56*D56*(1-E56)</f>
        <v/>
      </c>
      <c r="G56" s="99" t="inlineStr">
        <is>
          <t>If household lived in Lane Cove: BB rate = AIHW Jan 2026; OOP applies only to non-BB share.</t>
        </is>
      </c>
      <c r="H56" s="112" t="inlineStr">
        <is>
          <t>AIHW-1, DOH-1</t>
        </is>
      </c>
    </row>
    <row r="57" ht="23.25" customHeight="1" s="90">
      <c r="A57" s="112" t="inlineStr">
        <is>
          <t>P3 Single adult</t>
        </is>
      </c>
      <c r="B57" s="112" t="inlineStr">
        <is>
          <t>if_in_North_Sydney</t>
        </is>
      </c>
      <c r="C57" s="113">
        <f>B8</f>
        <v/>
      </c>
      <c r="D57" s="133">
        <f>$B$5</f>
        <v/>
      </c>
      <c r="E57" s="114">
        <f>$B$21</f>
        <v/>
      </c>
      <c r="F57" s="133">
        <f>C57*D57*(1-E57)</f>
        <v/>
      </c>
      <c r="G57" s="99" t="inlineStr">
        <is>
          <t>If household lived in North Sydney: BB rate = AIHW Jan 2026; OOP applies only to non-BB share.</t>
        </is>
      </c>
      <c r="H57" s="112" t="inlineStr">
        <is>
          <t>AIHW-1, DOH-1</t>
        </is>
      </c>
    </row>
    <row r="58" ht="23.25" customHeight="1" s="90">
      <c r="A58" s="112" t="inlineStr">
        <is>
          <t>P3 Single adult</t>
        </is>
      </c>
      <c r="B58" s="112" t="inlineStr">
        <is>
          <t>if_in_Woollahra</t>
        </is>
      </c>
      <c r="C58" s="113">
        <f>B8</f>
        <v/>
      </c>
      <c r="D58" s="133">
        <f>$B$5</f>
        <v/>
      </c>
      <c r="E58" s="114">
        <f>$B$22</f>
        <v/>
      </c>
      <c r="F58" s="133">
        <f>C58*D58*(1-E58)</f>
        <v/>
      </c>
      <c r="G58" s="99" t="inlineStr">
        <is>
          <t>If household lived in Woollahra: BB rate = AIHW Jan 2026; OOP applies only to non-BB share.</t>
        </is>
      </c>
      <c r="H58" s="112" t="inlineStr">
        <is>
          <t>AIHW-1, DOH-1</t>
        </is>
      </c>
    </row>
    <row r="59" ht="23.25" customHeight="1" s="90">
      <c r="A59" s="112" t="inlineStr">
        <is>
          <t>P3 Single adult</t>
        </is>
      </c>
      <c r="B59" s="112" t="inlineStr">
        <is>
          <t>if_in_Mosman</t>
        </is>
      </c>
      <c r="C59" s="113">
        <f>B8</f>
        <v/>
      </c>
      <c r="D59" s="133">
        <f>$B$5</f>
        <v/>
      </c>
      <c r="E59" s="114">
        <f>$B$23</f>
        <v/>
      </c>
      <c r="F59" s="133">
        <f>C59*D59*(1-E59)</f>
        <v/>
      </c>
      <c r="G59" s="99" t="inlineStr">
        <is>
          <t>If household lived in Mosman: BB rate = AIHW Jan 2026; OOP applies only to non-BB share.</t>
        </is>
      </c>
      <c r="H59" s="112" t="inlineStr">
        <is>
          <t>AIHW-1, DOH-1</t>
        </is>
      </c>
    </row>
  </sheetData>
  <mergeCells count="3">
    <mergeCell ref="A2:H2"/>
    <mergeCell ref="A13:C13"/>
    <mergeCell ref="A1:H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legacyDrawing xmlns:r="http://schemas.openxmlformats.org/officeDocument/2006/relationships" r:id="anysvml"/>
</worksheet>
</file>

<file path=xl/worksheets/sheet8.xml><?xml version="1.0" encoding="utf-8"?>
<worksheet xmlns="http://schemas.openxmlformats.org/spreadsheetml/2006/main">
  <sheetPr filterMode="0">
    <outlinePr summaryBelow="1" summaryRight="1"/>
    <pageSetUpPr fitToPage="0"/>
  </sheetPr>
  <dimension ref="A1:F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0" customWidth="1" style="89" min="1" max="1"/>
    <col width="12" customWidth="1" style="89" min="2" max="2"/>
    <col width="14" customWidth="1" style="89" min="3" max="5"/>
    <col width="16" customWidth="1" style="89" min="6" max="6"/>
  </cols>
  <sheetData>
    <row r="1" ht="17.25" customHeight="1" s="90">
      <c r="A1" s="91" t="inlineStr">
        <is>
          <t>Persona definitions (ABS PES 2024-25)</t>
        </is>
      </c>
      <c r="F1" s="92" t="n"/>
    </row>
    <row r="2" ht="15" customHeight="1" s="90">
      <c r="A2" s="101" t="inlineStr">
        <is>
          <t>Source: ABS-1. See analysis/personas.md for the banded-to-mean conversion methodology.</t>
        </is>
      </c>
      <c r="F2" s="92" t="n"/>
    </row>
    <row r="3" ht="15" customHeight="1" s="90">
      <c r="A3" s="92" t="n"/>
      <c r="B3" s="92" t="n"/>
      <c r="C3" s="92" t="n"/>
      <c r="D3" s="92" t="n"/>
      <c r="E3" s="92" t="n"/>
      <c r="F3" s="92" t="n"/>
    </row>
    <row r="4" ht="15" customHeight="1" s="90">
      <c r="A4" s="93" t="inlineStr">
        <is>
          <t>Mean GP visits per year by age band (PES Table 5.3, banded → midpoint method)</t>
        </is>
      </c>
      <c r="B4" s="92" t="n"/>
      <c r="C4" s="92" t="n"/>
      <c r="D4" s="92" t="n"/>
      <c r="E4" s="92" t="n"/>
      <c r="F4" s="92" t="n"/>
    </row>
    <row r="5" ht="15" customHeight="1" s="90">
      <c r="A5" s="98" t="inlineStr">
        <is>
          <t>Age band</t>
        </is>
      </c>
      <c r="B5" s="98" t="inlineStr">
        <is>
          <t>1 visit %</t>
        </is>
      </c>
      <c r="C5" s="98" t="inlineStr">
        <is>
          <t>2-3 visits %</t>
        </is>
      </c>
      <c r="D5" s="98" t="inlineStr">
        <is>
          <t>4-11 visits %</t>
        </is>
      </c>
      <c r="E5" s="98" t="inlineStr">
        <is>
          <t>12+ visits %</t>
        </is>
      </c>
      <c r="F5" s="98" t="inlineStr">
        <is>
          <t>Mean visits/yr</t>
        </is>
      </c>
    </row>
    <row r="6" ht="15" customHeight="1" s="90">
      <c r="A6" s="96" t="inlineStr">
        <is>
          <t>15-24</t>
        </is>
      </c>
      <c r="B6" s="130" t="n">
        <v>0.202</v>
      </c>
      <c r="C6" s="130" t="n">
        <v>0.449</v>
      </c>
      <c r="D6" s="130" t="n">
        <v>0.296</v>
      </c>
      <c r="E6" s="130" t="n">
        <v>0.051</v>
      </c>
      <c r="F6" s="134">
        <f>B6*1+C6*2.5+D6*7.5+E6*15</f>
        <v/>
      </c>
    </row>
    <row r="7" ht="15" customHeight="1" s="90">
      <c r="A7" s="96" t="inlineStr">
        <is>
          <t>25-34</t>
        </is>
      </c>
      <c r="B7" s="130" t="n">
        <v>0.183</v>
      </c>
      <c r="C7" s="130" t="n">
        <v>0.406</v>
      </c>
      <c r="D7" s="130" t="n">
        <v>0.347</v>
      </c>
      <c r="E7" s="130" t="n">
        <v>0.064</v>
      </c>
      <c r="F7" s="134">
        <f>B7*1+C7*2.5+D7*7.5+E7*15</f>
        <v/>
      </c>
    </row>
    <row r="8" ht="15" customHeight="1" s="90">
      <c r="A8" s="96" t="inlineStr">
        <is>
          <t>35-44</t>
        </is>
      </c>
      <c r="B8" s="130" t="n">
        <v>0.187</v>
      </c>
      <c r="C8" s="130" t="n">
        <v>0.43</v>
      </c>
      <c r="D8" s="130" t="n">
        <v>0.32</v>
      </c>
      <c r="E8" s="130" t="n">
        <v>0.063</v>
      </c>
      <c r="F8" s="134">
        <f>B8*1+C8*2.5+D8*7.5+E8*15</f>
        <v/>
      </c>
    </row>
    <row r="9" ht="15" customHeight="1" s="90">
      <c r="A9" s="96" t="inlineStr">
        <is>
          <t>45-54</t>
        </is>
      </c>
      <c r="B9" s="130" t="n">
        <v>0.159</v>
      </c>
      <c r="C9" s="130" t="n">
        <v>0.407</v>
      </c>
      <c r="D9" s="130" t="n">
        <v>0.349</v>
      </c>
      <c r="E9" s="130" t="n">
        <v>0.08699999999999999</v>
      </c>
      <c r="F9" s="134">
        <f>B9*1+C9*2.5+D9*7.5+E9*15</f>
        <v/>
      </c>
    </row>
    <row r="10" ht="15" customHeight="1" s="90">
      <c r="A10" s="96" t="inlineStr">
        <is>
          <t>55-64</t>
        </is>
      </c>
      <c r="B10" s="130" t="n">
        <v>0.133</v>
      </c>
      <c r="C10" s="130" t="n">
        <v>0.367</v>
      </c>
      <c r="D10" s="130" t="n">
        <v>0.379</v>
      </c>
      <c r="E10" s="130" t="n">
        <v>0.122</v>
      </c>
      <c r="F10" s="134">
        <f>B10*1+C10*2.5+D10*7.5+E10*15</f>
        <v/>
      </c>
    </row>
    <row r="11" ht="15" customHeight="1" s="90">
      <c r="A11" s="96" t="inlineStr">
        <is>
          <t>65-74</t>
        </is>
      </c>
      <c r="B11" s="130" t="n">
        <v>0.08799999999999999</v>
      </c>
      <c r="C11" s="130" t="n">
        <v>0.322</v>
      </c>
      <c r="D11" s="130" t="n">
        <v>0.441</v>
      </c>
      <c r="E11" s="130" t="n">
        <v>0.148</v>
      </c>
      <c r="F11" s="134">
        <f>B11*1+C11*2.5+D11*7.5+E11*15</f>
        <v/>
      </c>
    </row>
    <row r="12" ht="15" customHeight="1" s="90">
      <c r="A12" s="96" t="inlineStr">
        <is>
          <t>75-84</t>
        </is>
      </c>
      <c r="B12" s="130" t="n">
        <v>0.039</v>
      </c>
      <c r="C12" s="130" t="n">
        <v>0.263</v>
      </c>
      <c r="D12" s="130" t="n">
        <v>0.487</v>
      </c>
      <c r="E12" s="130" t="n">
        <v>0.212</v>
      </c>
      <c r="F12" s="134">
        <f>B12*1+C12*2.5+D12*7.5+E12*15</f>
        <v/>
      </c>
    </row>
    <row r="13" ht="15" customHeight="1" s="90">
      <c r="A13" s="96" t="inlineStr">
        <is>
          <t>85+</t>
        </is>
      </c>
      <c r="B13" s="130" t="n">
        <v>0.03</v>
      </c>
      <c r="C13" s="130" t="n">
        <v>0.185</v>
      </c>
      <c r="D13" s="130" t="n">
        <v>0.52</v>
      </c>
      <c r="E13" s="130" t="n">
        <v>0.259</v>
      </c>
      <c r="F13" s="134">
        <f>B13*1+C13*2.5+D13*7.5+E13*15</f>
        <v/>
      </c>
    </row>
    <row r="14" ht="15" customHeight="1" s="90">
      <c r="A14" s="92" t="n"/>
      <c r="B14" s="92" t="n"/>
      <c r="C14" s="92" t="n"/>
      <c r="D14" s="92" t="n"/>
      <c r="E14" s="92" t="n"/>
      <c r="F14" s="92" t="n"/>
    </row>
    <row r="15" ht="15" customHeight="1" s="90">
      <c r="A15" s="92" t="n"/>
      <c r="B15" s="92" t="n"/>
      <c r="C15" s="92" t="n"/>
      <c r="D15" s="92" t="n"/>
      <c r="E15" s="92" t="n"/>
      <c r="F15" s="92" t="n"/>
    </row>
    <row r="16" ht="15" customHeight="1" s="90">
      <c r="A16" s="93" t="inlineStr">
        <is>
          <t>Persona summary (used in 'Cost scenarios' INPUTS)</t>
        </is>
      </c>
      <c r="B16" s="92" t="n"/>
      <c r="C16" s="92" t="n"/>
      <c r="D16" s="92" t="n"/>
      <c r="E16" s="92" t="n"/>
      <c r="F16" s="92" t="n"/>
    </row>
    <row r="17" ht="26.25" customHeight="1" s="90">
      <c r="A17" s="98" t="inlineStr">
        <is>
          <t>Persona</t>
        </is>
      </c>
      <c r="B17" s="98" t="inlineStr">
        <is>
          <t>Composition</t>
        </is>
      </c>
      <c r="C17" s="98" t="inlineStr">
        <is>
          <t>Visits/yr (household)</t>
        </is>
      </c>
      <c r="D17" s="98" t="inlineStr">
        <is>
          <t>Source</t>
        </is>
      </c>
      <c r="E17" s="92" t="n"/>
      <c r="F17" s="92" t="n"/>
    </row>
    <row r="18" ht="68.25" customHeight="1" s="90">
      <c r="A18" s="96" t="inlineStr">
        <is>
          <t>P1 Young family</t>
        </is>
      </c>
      <c r="B18" s="135" t="inlineStr">
        <is>
          <t>2 adults aged 35-44 (4.6 ea) + 2 kids under 16 (4.0 ea, AIHW benchmark)</t>
        </is>
      </c>
      <c r="C18" s="116">
        <f>2*F8+2*4</f>
        <v/>
      </c>
      <c r="D18" s="96" t="inlineStr">
        <is>
          <t>ABS-1 + AIHW Medicare</t>
        </is>
      </c>
      <c r="E18" s="92" t="n"/>
      <c r="F18" s="92" t="n"/>
    </row>
    <row r="19" ht="34.5" customHeight="1" s="90">
      <c r="A19" s="96" t="inlineStr">
        <is>
          <t>P2 Retiree couple</t>
        </is>
      </c>
      <c r="B19" s="135" t="inlineStr">
        <is>
          <t>2 adults aged 65-74 (6.42 ea)</t>
        </is>
      </c>
      <c r="C19" s="116">
        <f>2*F11</f>
        <v/>
      </c>
      <c r="D19" s="96" t="inlineStr">
        <is>
          <t>ABS-1</t>
        </is>
      </c>
      <c r="E19" s="92" t="n"/>
      <c r="F19" s="92" t="n"/>
    </row>
    <row r="20" ht="23.25" customHeight="1" s="90">
      <c r="A20" s="96" t="inlineStr">
        <is>
          <t>P3 Single working adult</t>
        </is>
      </c>
      <c r="B20" s="135" t="inlineStr">
        <is>
          <t>1 adult aged 35-44 (4.6)</t>
        </is>
      </c>
      <c r="C20" s="116">
        <f>F8</f>
        <v/>
      </c>
      <c r="D20" s="96" t="inlineStr">
        <is>
          <t>ABS-1</t>
        </is>
      </c>
      <c r="E20" s="92" t="n"/>
      <c r="F20" s="92" t="n"/>
    </row>
    <row r="21" ht="15" customHeight="1" s="90">
      <c r="A21" s="92" t="n"/>
      <c r="B21" s="92" t="n"/>
      <c r="C21" s="92" t="n"/>
      <c r="D21" s="92" t="n"/>
      <c r="E21" s="92" t="n"/>
      <c r="F21" s="92" t="n"/>
    </row>
    <row r="22" ht="15" customHeight="1" s="90">
      <c r="A22" s="92" t="n"/>
      <c r="B22" s="92" t="n"/>
      <c r="C22" s="92" t="n"/>
      <c r="D22" s="92" t="n"/>
      <c r="E22" s="92" t="n"/>
      <c r="F22" s="92" t="n"/>
    </row>
    <row r="23" ht="15" customHeight="1" s="90">
      <c r="A23" s="93" t="inlineStr">
        <is>
          <t>By IRSD quintile (PES Table 6.2, all 15+) — for Lane Cove Q5 sensitivity</t>
        </is>
      </c>
      <c r="B23" s="92" t="n"/>
      <c r="C23" s="92" t="n"/>
      <c r="D23" s="92" t="n"/>
      <c r="E23" s="92" t="n"/>
      <c r="F23" s="92" t="n"/>
    </row>
    <row r="24" ht="15" customHeight="1" s="90">
      <c r="A24" s="98" t="inlineStr">
        <is>
          <t>IRSD quintile</t>
        </is>
      </c>
      <c r="B24" s="98" t="inlineStr">
        <is>
          <t>1 visit %</t>
        </is>
      </c>
      <c r="C24" s="98" t="inlineStr">
        <is>
          <t>2-3 visits %</t>
        </is>
      </c>
      <c r="D24" s="98" t="inlineStr">
        <is>
          <t>4-11 visits %</t>
        </is>
      </c>
      <c r="E24" s="98" t="inlineStr">
        <is>
          <t>12+ visits %</t>
        </is>
      </c>
      <c r="F24" s="98" t="inlineStr">
        <is>
          <t>Mean visits/yr</t>
        </is>
      </c>
    </row>
    <row r="25" ht="15" customHeight="1" s="90">
      <c r="A25" s="96" t="inlineStr">
        <is>
          <t>Q1 (most disadvantaged)</t>
        </is>
      </c>
      <c r="B25" s="130" t="n">
        <v>0.125</v>
      </c>
      <c r="C25" s="130" t="n">
        <v>0.322</v>
      </c>
      <c r="D25" s="130" t="n">
        <v>0.403</v>
      </c>
      <c r="E25" s="130" t="n">
        <v>0.148</v>
      </c>
      <c r="F25" s="134">
        <f>B25*1+C25*2.5+D25*7.5+E25*15</f>
        <v/>
      </c>
    </row>
    <row r="26" ht="15" customHeight="1" s="90">
      <c r="A26" s="96" t="inlineStr">
        <is>
          <t>Q2</t>
        </is>
      </c>
      <c r="B26" s="130" t="n">
        <v>0.144</v>
      </c>
      <c r="C26" s="130" t="n">
        <v>0.356</v>
      </c>
      <c r="D26" s="130" t="n">
        <v>0.373</v>
      </c>
      <c r="E26" s="130" t="n">
        <v>0.128</v>
      </c>
      <c r="F26" s="134">
        <f>B26*1+C26*2.5+D26*7.5+E26*15</f>
        <v/>
      </c>
    </row>
    <row r="27" ht="15" customHeight="1" s="90">
      <c r="A27" s="96" t="inlineStr">
        <is>
          <t>Q3</t>
        </is>
      </c>
      <c r="B27" s="130" t="n">
        <v>0.138</v>
      </c>
      <c r="C27" s="130" t="n">
        <v>0.382</v>
      </c>
      <c r="D27" s="130" t="n">
        <v>0.377</v>
      </c>
      <c r="E27" s="130" t="n">
        <v>0.102</v>
      </c>
      <c r="F27" s="134">
        <f>B27*1+C27*2.5+D27*7.5+E27*15</f>
        <v/>
      </c>
    </row>
    <row r="28" ht="15" customHeight="1" s="90">
      <c r="A28" s="96" t="inlineStr">
        <is>
          <t>Q4</t>
        </is>
      </c>
      <c r="B28" s="130" t="n">
        <v>0.16</v>
      </c>
      <c r="C28" s="130" t="n">
        <v>0.395</v>
      </c>
      <c r="D28" s="130" t="n">
        <v>0.359</v>
      </c>
      <c r="E28" s="130" t="n">
        <v>0.08599999999999999</v>
      </c>
      <c r="F28" s="134">
        <f>B28*1+C28*2.5+D28*7.5+E28*15</f>
        <v/>
      </c>
    </row>
    <row r="29" ht="15" customHeight="1" s="90">
      <c r="A29" s="96" t="inlineStr">
        <is>
          <t>Q5 (least disadvantaged) — Lane Cove</t>
        </is>
      </c>
      <c r="B29" s="130" t="n">
        <v>0.161</v>
      </c>
      <c r="C29" s="130" t="n">
        <v>0.431</v>
      </c>
      <c r="D29" s="130" t="n">
        <v>0.343</v>
      </c>
      <c r="E29" s="130" t="n">
        <v>0.065</v>
      </c>
      <c r="F29" s="134">
        <f>B29*1+C29*2.5+D29*7.5+E29*15</f>
        <v/>
      </c>
    </row>
    <row r="30" ht="15" customHeight="1" s="90">
      <c r="A30" s="92" t="n"/>
      <c r="B30" s="92" t="n"/>
      <c r="C30" s="92" t="n"/>
      <c r="D30" s="92" t="n"/>
      <c r="E30" s="92" t="n"/>
      <c r="F30" s="92" t="n"/>
    </row>
    <row r="31" ht="36" customHeight="1" s="90">
      <c r="A31" s="136" t="inlineStr">
        <is>
          <t>Midpoints used: 1 visit→1.0; 2-3→2.5; 4-11→7.5; 12+→15.0 (open-ended; AIHW-style conservative). Mean visits/yr is conditional on having seen a GP at least once in the last 12 months (PES framing).</t>
        </is>
      </c>
    </row>
  </sheetData>
  <mergeCells count="3">
    <mergeCell ref="A2:E2"/>
    <mergeCell ref="A1:E1"/>
    <mergeCell ref="A31:F3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9.xml><?xml version="1.0" encoding="utf-8"?>
<worksheet xmlns="http://schemas.openxmlformats.org/spreadsheetml/2006/main">
  <sheetPr filterMode="0">
    <outlinePr summaryBelow="1" summaryRight="1"/>
    <pageSetUpPr fitToPage="0"/>
  </sheetPr>
  <dimension ref="A1:D19"/>
  <sheetViews>
    <sheetView showFormulas="0" showGridLines="1" showRowColHeaders="1" showZeros="1" rightToLeft="0" tabSelected="0" showOutlineSymbols="1" defaultGridColor="1"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60" customWidth="1" style="89" min="1" max="1"/>
    <col width="16" customWidth="1" style="89" min="2" max="2"/>
    <col width="14" customWidth="1" style="89" min="3" max="3"/>
    <col width="60" customWidth="1" style="89" min="4" max="4"/>
  </cols>
  <sheetData>
    <row r="1" ht="17.25" customHeight="1" s="90">
      <c r="A1" s="91" t="inlineStr">
        <is>
          <t>Why the 1 Nov 2025 BBI reform under-shot in Lane Cove — the rebate-vs-cost arithmetic</t>
        </is>
      </c>
    </row>
    <row r="2" ht="15" customHeight="1" s="90">
      <c r="A2" s="101" t="inlineStr">
        <is>
          <t>Numbers below are national / metro averages. Sources cited per row.</t>
        </is>
      </c>
    </row>
    <row r="3" ht="15" customHeight="1" s="90">
      <c r="A3" s="92" t="n"/>
      <c r="B3" s="92" t="n"/>
      <c r="C3" s="92" t="n"/>
      <c r="D3" s="92" t="n"/>
    </row>
    <row r="4" ht="15" customHeight="1" s="90">
      <c r="A4" s="98" t="inlineStr">
        <is>
          <t>Item</t>
        </is>
      </c>
      <c r="B4" s="98" t="inlineStr">
        <is>
          <t>Value ($)</t>
        </is>
      </c>
      <c r="C4" s="98" t="inlineStr">
        <is>
          <t>source_id</t>
        </is>
      </c>
      <c r="D4" s="98" t="inlineStr">
        <is>
          <t>Notes</t>
        </is>
      </c>
    </row>
    <row r="5" ht="15" customHeight="1" s="90">
      <c r="A5" s="135" t="inlineStr">
        <is>
          <t>MBS Item 23 (Level B) standard rebate</t>
        </is>
      </c>
      <c r="B5" s="127" t="n">
        <v>42.85</v>
      </c>
      <c r="C5" s="96" t="inlineStr">
        <is>
          <t>RACGP-2</t>
        </is>
      </c>
      <c r="D5" s="135" t="inlineStr">
        <is>
          <t>Standard 6-20 minute consult.</t>
        </is>
      </c>
    </row>
    <row r="6" ht="23.25" customHeight="1" s="90">
      <c r="A6" s="135" t="inlineStr">
        <is>
          <t>Bulk Billing Incentive (BBI) — added per consult, MM1 metro, post-1-Nov-2025</t>
        </is>
      </c>
      <c r="B6" s="127" t="n">
        <v>21.85</v>
      </c>
      <c r="C6" s="96" t="inlineStr">
        <is>
          <t>MBS-1, AMA-1</t>
        </is>
      </c>
      <c r="D6" s="135" t="inlineStr">
        <is>
          <t>MBS-1: 'Bulk Billing Incentives — Changes to Eligibility, 1 Nov 2025'</t>
        </is>
      </c>
    </row>
    <row r="7" ht="15" customHeight="1" s="90">
      <c r="A7" s="135" t="inlineStr">
        <is>
          <t>Total Medicare-only revenue per BB consult, before BBPIP loading</t>
        </is>
      </c>
      <c r="B7" s="137">
        <f>B5+B6</f>
        <v/>
      </c>
      <c r="C7" s="96" t="inlineStr">
        <is>
          <t>—</t>
        </is>
      </c>
      <c r="D7" s="135" t="inlineStr">
        <is>
          <t>Sum of the two rows above (formula).</t>
        </is>
      </c>
    </row>
    <row r="8" ht="23.25" customHeight="1" s="90">
      <c r="A8" s="135" t="inlineStr">
        <is>
          <t>BBPIP 12.5% loading (paid quarterly in arrears, requires 100% BB across eligible attendances)</t>
        </is>
      </c>
      <c r="B8" s="137">
        <f>B7*0.125</f>
        <v/>
      </c>
      <c r="C8" s="96" t="inlineStr">
        <is>
          <t>CESPHN-1, GORILLA-1</t>
        </is>
      </c>
      <c r="D8" s="135" t="inlineStr">
        <is>
          <t>12.5% × total Medicare benefits on eligible BB services.</t>
        </is>
      </c>
    </row>
    <row r="9" ht="15" customHeight="1" s="90">
      <c r="A9" s="135" t="inlineStr">
        <is>
          <t>Total Medicare revenue with BBPIP loading</t>
        </is>
      </c>
      <c r="B9" s="137">
        <f>B7+B8</f>
        <v/>
      </c>
      <c r="C9" s="96" t="inlineStr">
        <is>
          <t>—</t>
        </is>
      </c>
      <c r="D9" s="135" t="inlineStr">
        <is>
          <t>Formula.</t>
        </is>
      </c>
    </row>
    <row r="10" ht="15" customHeight="1" s="90">
      <c r="A10" s="135" t="inlineStr">
        <is>
          <t>Average GP fee for standard consult, RACGP HoTN 2025</t>
        </is>
      </c>
      <c r="B10" s="127" t="n">
        <v>82</v>
      </c>
      <c r="C10" s="96" t="inlineStr">
        <is>
          <t>RACGP-2</t>
        </is>
      </c>
      <c r="D10" s="135" t="inlineStr">
        <is>
          <t>RACGP HoTN 2025 Chapter 1 Cost of care.</t>
        </is>
      </c>
    </row>
    <row r="11" ht="15" customHeight="1" s="90">
      <c r="A11" s="135" t="inlineStr">
        <is>
          <t>Average gap (private-billing GP)</t>
        </is>
      </c>
      <c r="B11" s="127" t="n">
        <v>39</v>
      </c>
      <c r="C11" s="96" t="inlineStr">
        <is>
          <t>RACGP-2</t>
        </is>
      </c>
      <c r="D11" s="135" t="inlineStr">
        <is>
          <t>$82 fee − $42.85 rebate ≈ $39 gap.</t>
        </is>
      </c>
    </row>
    <row r="12" ht="15" customHeight="1" s="90">
      <c r="A12" s="135" t="inlineStr">
        <is>
          <t>Half of GPs charge at least</t>
        </is>
      </c>
      <c r="B12" s="127" t="n">
        <v>90</v>
      </c>
      <c r="C12" s="96" t="inlineStr">
        <is>
          <t>RACGP-2</t>
        </is>
      </c>
      <c r="D12" s="135" t="inlineStr">
        <is>
          <t>Median fee ≥ $90 in HoTN 2025.</t>
        </is>
      </c>
    </row>
    <row r="13" ht="15" customHeight="1" s="90">
      <c r="A13" s="135" t="inlineStr">
        <is>
          <t>Northern Sydney PHN mean OOP at non-BB clinics, Dec 2025 quarter</t>
        </is>
      </c>
      <c r="B13" s="127" t="n">
        <v>49.32</v>
      </c>
      <c r="C13" s="96" t="inlineStr">
        <is>
          <t>DOH-1</t>
        </is>
      </c>
      <c r="D13" s="135" t="inlineStr">
        <is>
          <t>Used as OOP/visit input in 'Cost scenarios'.</t>
        </is>
      </c>
    </row>
    <row r="14" ht="15" customHeight="1" s="90">
      <c r="A14" s="135" t="inlineStr">
        <is>
          <t>National mean OOP at non-BB clinics (Cleanbill 2026)</t>
        </is>
      </c>
      <c r="B14" s="127" t="n">
        <v>49.23</v>
      </c>
      <c r="C14" s="96" t="inlineStr">
        <is>
          <t>CB-1</t>
        </is>
      </c>
      <c r="D14" s="135" t="inlineStr">
        <is>
          <t>Almost identical to NS PHN figure.</t>
        </is>
      </c>
    </row>
    <row r="15" ht="23.25" customHeight="1" s="90">
      <c r="A15" s="135" t="inlineStr">
        <is>
          <t>Estimated breakeven shortfall per consult (avg fee − rebate − BBI − loading)</t>
        </is>
      </c>
      <c r="B15" s="137">
        <f>B10-B9</f>
        <v/>
      </c>
      <c r="C15" s="96" t="inlineStr">
        <is>
          <t>—</t>
        </is>
      </c>
      <c r="D15" s="135" t="inlineStr">
        <is>
          <t>Formula. Indicates unfunded gap a clinic must absorb to switch to full BB.</t>
        </is>
      </c>
    </row>
    <row r="16" ht="15" customHeight="1" s="90">
      <c r="A16" s="92" t="n"/>
      <c r="B16" s="92" t="n"/>
      <c r="C16" s="92" t="n"/>
      <c r="D16" s="92" t="n"/>
    </row>
    <row r="17" ht="15" customHeight="1" s="90">
      <c r="A17" s="92" t="n"/>
      <c r="B17" s="92" t="n"/>
      <c r="C17" s="92" t="n"/>
      <c r="D17" s="92" t="n"/>
    </row>
    <row r="18" ht="15" customHeight="1" s="90">
      <c r="A18" s="93" t="inlineStr">
        <is>
          <t>Headline quote — RACGP-1 (17 April 2026, Dr Michael Wright)</t>
        </is>
      </c>
      <c r="B18" s="92" t="n"/>
      <c r="C18" s="92" t="n"/>
      <c r="D18" s="92" t="n"/>
    </row>
    <row r="19" ht="79.5" customHeight="1" s="90">
      <c r="A19" s="136" t="inlineStr">
        <is>
          <t>"When funding better matches the cost of care, bulk billing increases. That is exactly what the latest data is showing us. The Cleanbill data shows that bulk billing rates rose most where the cost of providing care is the lowest — small rural towns (MM5) saw a 36.8% increase in fully bulk-billing practices, while the most densely populated metropolitan areas (MM1) saw the smallest uplift at 16.8%."</t>
        </is>
      </c>
    </row>
  </sheetData>
  <mergeCells count="3">
    <mergeCell ref="A1:D1"/>
    <mergeCell ref="A2:D2"/>
    <mergeCell ref="A19:D19"/>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en-AU</dc:language>
  <dcterms:created xmlns:dcterms="http://purl.org/dc/terms/" xmlns:xsi="http://www.w3.org/2001/XMLSchema-instance" xsi:type="dcterms:W3CDTF">2026-04-25T09:24:15Z</dcterms:created>
  <dcterms:modified xmlns:dcterms="http://purl.org/dc/terms/" xmlns:xsi="http://www.w3.org/2001/XMLSchema-instance" xsi:type="dcterms:W3CDTF">2026-04-28T12:01:13Z</dcterms:modified>
  <cp:revision>1</cp:revision>
</cp:coreProperties>
</file>